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2FFF72C6-E9FC-47B7-8629-53062E22DB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</sheets>
  <definedNames>
    <definedName name="_xlnm.Print_Area" localSheetId="0">Лист1!$A$1:$X$541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4" i="2" l="1"/>
  <c r="L539" i="2"/>
  <c r="L463" i="2"/>
  <c r="I480" i="2"/>
  <c r="J480" i="2"/>
  <c r="K480" i="2"/>
  <c r="L480" i="2"/>
  <c r="M480" i="2"/>
  <c r="N480" i="2"/>
  <c r="H480" i="2"/>
  <c r="G481" i="2"/>
  <c r="G482" i="2"/>
  <c r="G483" i="2"/>
  <c r="G484" i="2"/>
  <c r="G480" i="2"/>
  <c r="M352" i="2"/>
  <c r="N352" i="2"/>
  <c r="L352" i="2"/>
  <c r="H389" i="2"/>
  <c r="G390" i="2"/>
  <c r="G391" i="2"/>
  <c r="G392" i="2"/>
  <c r="G393" i="2"/>
  <c r="G389" i="2"/>
  <c r="L209" i="2"/>
  <c r="L145" i="2"/>
  <c r="I182" i="2"/>
  <c r="J182" i="2"/>
  <c r="K182" i="2"/>
  <c r="L182" i="2"/>
  <c r="M182" i="2"/>
  <c r="N182" i="2"/>
  <c r="H182" i="2"/>
  <c r="H167" i="2"/>
  <c r="G183" i="2"/>
  <c r="G184" i="2"/>
  <c r="G185" i="2"/>
  <c r="G186" i="2"/>
  <c r="G173" i="2"/>
  <c r="G182" i="2"/>
  <c r="G177" i="2"/>
  <c r="L497" i="2"/>
  <c r="L498" i="2"/>
  <c r="H505" i="2"/>
  <c r="I505" i="2"/>
  <c r="J505" i="2"/>
  <c r="K505" i="2"/>
  <c r="L505" i="2"/>
  <c r="M505" i="2"/>
  <c r="N505" i="2"/>
  <c r="L465" i="2"/>
  <c r="H475" i="2"/>
  <c r="I475" i="2"/>
  <c r="K475" i="2"/>
  <c r="L475" i="2"/>
  <c r="M475" i="2"/>
  <c r="N475" i="2"/>
  <c r="G475" i="2"/>
  <c r="L426" i="2"/>
  <c r="H384" i="2"/>
  <c r="I384" i="2"/>
  <c r="J384" i="2"/>
  <c r="K384" i="2"/>
  <c r="L384" i="2"/>
  <c r="M384" i="2"/>
  <c r="N384" i="2"/>
  <c r="G386" i="2"/>
  <c r="G387" i="2"/>
  <c r="G388" i="2"/>
  <c r="G385" i="2"/>
  <c r="G384" i="2" s="1"/>
  <c r="M211" i="2"/>
  <c r="N211" i="2"/>
  <c r="L208" i="2"/>
  <c r="I327" i="2"/>
  <c r="J327" i="2"/>
  <c r="K327" i="2"/>
  <c r="L327" i="2"/>
  <c r="M327" i="2"/>
  <c r="N327" i="2"/>
  <c r="H327" i="2"/>
  <c r="G328" i="2"/>
  <c r="G329" i="2"/>
  <c r="G330" i="2"/>
  <c r="G331" i="2"/>
  <c r="G327" i="2"/>
  <c r="Q327" i="2"/>
  <c r="L231" i="2"/>
  <c r="Q522" i="2"/>
  <c r="M498" i="2"/>
  <c r="N498" i="2"/>
  <c r="J498" i="2"/>
  <c r="G506" i="2"/>
  <c r="G507" i="2"/>
  <c r="G508" i="2"/>
  <c r="G509" i="2"/>
  <c r="G504" i="2"/>
  <c r="G500" i="2"/>
  <c r="L495" i="2"/>
  <c r="J495" i="2"/>
  <c r="M495" i="2"/>
  <c r="N495" i="2"/>
  <c r="G501" i="2"/>
  <c r="G502" i="2"/>
  <c r="G503" i="2"/>
  <c r="M93" i="2"/>
  <c r="N93" i="2"/>
  <c r="L93" i="2"/>
  <c r="I93" i="2"/>
  <c r="Q267" i="2"/>
  <c r="Q221" i="2"/>
  <c r="K93" i="2"/>
  <c r="M520" i="2"/>
  <c r="N520" i="2"/>
  <c r="L520" i="2"/>
  <c r="M463" i="2"/>
  <c r="N463" i="2"/>
  <c r="L488" i="2"/>
  <c r="M488" i="2"/>
  <c r="N488" i="2"/>
  <c r="L485" i="2"/>
  <c r="M485" i="2"/>
  <c r="N485" i="2"/>
  <c r="K463" i="2"/>
  <c r="L461" i="2"/>
  <c r="L462" i="2"/>
  <c r="L464" i="2"/>
  <c r="L460" i="2"/>
  <c r="M461" i="2"/>
  <c r="M462" i="2"/>
  <c r="M464" i="2"/>
  <c r="M460" i="2"/>
  <c r="N461" i="2"/>
  <c r="N462" i="2"/>
  <c r="N464" i="2"/>
  <c r="N460" i="2"/>
  <c r="M145" i="2"/>
  <c r="N145" i="2"/>
  <c r="N40" i="2"/>
  <c r="N28" i="2"/>
  <c r="M26" i="2"/>
  <c r="M27" i="2"/>
  <c r="M28" i="2"/>
  <c r="M29" i="2"/>
  <c r="M25" i="2"/>
  <c r="N26" i="2"/>
  <c r="N27" i="2"/>
  <c r="N29" i="2"/>
  <c r="N25" i="2"/>
  <c r="N92" i="2"/>
  <c r="N67" i="2"/>
  <c r="N137" i="2"/>
  <c r="N68" i="2"/>
  <c r="N138" i="2"/>
  <c r="M92" i="2"/>
  <c r="M67" i="2"/>
  <c r="M137" i="2"/>
  <c r="M66" i="2"/>
  <c r="M91" i="2"/>
  <c r="M136" i="2"/>
  <c r="M68" i="2"/>
  <c r="M138" i="2"/>
  <c r="M135" i="2"/>
  <c r="N66" i="2"/>
  <c r="N91" i="2"/>
  <c r="N136" i="2"/>
  <c r="N135" i="2"/>
  <c r="G529" i="2"/>
  <c r="K352" i="2"/>
  <c r="I379" i="2"/>
  <c r="J379" i="2"/>
  <c r="K379" i="2"/>
  <c r="L379" i="2"/>
  <c r="M379" i="2"/>
  <c r="N379" i="2"/>
  <c r="H379" i="2"/>
  <c r="K374" i="2"/>
  <c r="G380" i="2"/>
  <c r="G381" i="2"/>
  <c r="G382" i="2"/>
  <c r="G383" i="2"/>
  <c r="G379" i="2"/>
  <c r="K334" i="2"/>
  <c r="K145" i="2"/>
  <c r="G178" i="2"/>
  <c r="G179" i="2"/>
  <c r="G180" i="2"/>
  <c r="G181" i="2"/>
  <c r="L172" i="2"/>
  <c r="M172" i="2"/>
  <c r="N172" i="2"/>
  <c r="H172" i="2"/>
  <c r="I172" i="2"/>
  <c r="J172" i="2"/>
  <c r="K172" i="2"/>
  <c r="G172" i="2"/>
  <c r="Q529" i="2"/>
  <c r="K28" i="2"/>
  <c r="K520" i="2"/>
  <c r="K429" i="2"/>
  <c r="K426" i="2" s="1"/>
  <c r="K404" i="2"/>
  <c r="K403" i="2"/>
  <c r="K424" i="2"/>
  <c r="K434" i="2"/>
  <c r="K405" i="2"/>
  <c r="K435" i="2"/>
  <c r="I404" i="2"/>
  <c r="I424" i="2"/>
  <c r="I434" i="2"/>
  <c r="I405" i="2"/>
  <c r="I425" i="2"/>
  <c r="I435" i="2"/>
  <c r="J404" i="2"/>
  <c r="J434" i="2"/>
  <c r="J405" i="2"/>
  <c r="J435" i="2"/>
  <c r="L404" i="2"/>
  <c r="L434" i="2"/>
  <c r="L405" i="2"/>
  <c r="L435" i="2"/>
  <c r="M404" i="2"/>
  <c r="M434" i="2"/>
  <c r="M405" i="2"/>
  <c r="M435" i="2"/>
  <c r="N404" i="2"/>
  <c r="N434" i="2"/>
  <c r="N405" i="2"/>
  <c r="N435" i="2"/>
  <c r="H404" i="2"/>
  <c r="H434" i="2"/>
  <c r="H405" i="2"/>
  <c r="H435" i="2"/>
  <c r="I416" i="2"/>
  <c r="J416" i="2"/>
  <c r="K416" i="2"/>
  <c r="L416" i="2"/>
  <c r="M416" i="2"/>
  <c r="N416" i="2"/>
  <c r="H416" i="2"/>
  <c r="I411" i="2"/>
  <c r="J411" i="2"/>
  <c r="K411" i="2"/>
  <c r="L411" i="2"/>
  <c r="M411" i="2"/>
  <c r="N411" i="2"/>
  <c r="H411" i="2"/>
  <c r="N433" i="2"/>
  <c r="M433" i="2"/>
  <c r="L433" i="2"/>
  <c r="K433" i="2"/>
  <c r="J433" i="2"/>
  <c r="I423" i="2"/>
  <c r="I433" i="2"/>
  <c r="H433" i="2"/>
  <c r="N402" i="2"/>
  <c r="N432" i="2"/>
  <c r="M402" i="2"/>
  <c r="M432" i="2"/>
  <c r="L402" i="2"/>
  <c r="L432" i="2"/>
  <c r="K402" i="2"/>
  <c r="K432" i="2"/>
  <c r="J402" i="2"/>
  <c r="J432" i="2"/>
  <c r="I402" i="2"/>
  <c r="I432" i="2"/>
  <c r="H402" i="2"/>
  <c r="H432" i="2"/>
  <c r="G415" i="2"/>
  <c r="G414" i="2"/>
  <c r="G413" i="2"/>
  <c r="G412" i="2"/>
  <c r="G411" i="2"/>
  <c r="G420" i="2"/>
  <c r="G419" i="2"/>
  <c r="G418" i="2"/>
  <c r="G417" i="2"/>
  <c r="G416" i="2"/>
  <c r="G407" i="2"/>
  <c r="M354" i="2"/>
  <c r="M397" i="2"/>
  <c r="M350" i="2"/>
  <c r="M395" i="2"/>
  <c r="M396" i="2"/>
  <c r="M353" i="2"/>
  <c r="M398" i="2"/>
  <c r="M394" i="2"/>
  <c r="K110" i="2"/>
  <c r="Q448" i="2"/>
  <c r="Q443" i="2"/>
  <c r="Q421" i="2"/>
  <c r="Q406" i="2"/>
  <c r="Q337" i="2"/>
  <c r="Q241" i="2"/>
  <c r="Q152" i="2"/>
  <c r="Q115" i="2"/>
  <c r="J93" i="2"/>
  <c r="G134" i="2"/>
  <c r="G133" i="2"/>
  <c r="G132" i="2"/>
  <c r="G131" i="2"/>
  <c r="N130" i="2"/>
  <c r="M130" i="2"/>
  <c r="L130" i="2"/>
  <c r="K130" i="2"/>
  <c r="J130" i="2"/>
  <c r="I130" i="2"/>
  <c r="H130" i="2"/>
  <c r="G130" i="2"/>
  <c r="I120" i="2"/>
  <c r="J120" i="2"/>
  <c r="K120" i="2"/>
  <c r="L120" i="2"/>
  <c r="M120" i="2"/>
  <c r="N120" i="2"/>
  <c r="H120" i="2"/>
  <c r="G120" i="2"/>
  <c r="I100" i="2"/>
  <c r="J100" i="2"/>
  <c r="K100" i="2"/>
  <c r="L100" i="2"/>
  <c r="M100" i="2"/>
  <c r="N100" i="2"/>
  <c r="K518" i="2"/>
  <c r="K519" i="2"/>
  <c r="K521" i="2"/>
  <c r="K517" i="2"/>
  <c r="L518" i="2"/>
  <c r="L519" i="2"/>
  <c r="L521" i="2"/>
  <c r="L517" i="2"/>
  <c r="M518" i="2"/>
  <c r="M519" i="2"/>
  <c r="M521" i="2"/>
  <c r="M517" i="2"/>
  <c r="K522" i="2"/>
  <c r="L522" i="2"/>
  <c r="M522" i="2"/>
  <c r="K527" i="2"/>
  <c r="L527" i="2"/>
  <c r="M527" i="2"/>
  <c r="K533" i="2"/>
  <c r="K534" i="2"/>
  <c r="K535" i="2"/>
  <c r="K532" i="2"/>
  <c r="L533" i="2"/>
  <c r="L534" i="2"/>
  <c r="L535" i="2"/>
  <c r="L532" i="2"/>
  <c r="M533" i="2"/>
  <c r="M534" i="2"/>
  <c r="M535" i="2"/>
  <c r="M532" i="2"/>
  <c r="M514" i="2"/>
  <c r="L514" i="2"/>
  <c r="K464" i="2"/>
  <c r="K489" i="2"/>
  <c r="K514" i="2"/>
  <c r="M513" i="2"/>
  <c r="L513" i="2"/>
  <c r="K488" i="2"/>
  <c r="K513" i="2"/>
  <c r="M512" i="2"/>
  <c r="L512" i="2"/>
  <c r="K462" i="2"/>
  <c r="K512" i="2"/>
  <c r="M511" i="2"/>
  <c r="L511" i="2"/>
  <c r="K461" i="2"/>
  <c r="K486" i="2"/>
  <c r="K511" i="2"/>
  <c r="M510" i="2"/>
  <c r="L510" i="2"/>
  <c r="K510" i="2"/>
  <c r="K495" i="2"/>
  <c r="M490" i="2"/>
  <c r="L490" i="2"/>
  <c r="K490" i="2"/>
  <c r="K485" i="2"/>
  <c r="M470" i="2"/>
  <c r="L470" i="2"/>
  <c r="K470" i="2"/>
  <c r="M465" i="2"/>
  <c r="K465" i="2"/>
  <c r="K460" i="2"/>
  <c r="M442" i="2"/>
  <c r="M457" i="2"/>
  <c r="L442" i="2"/>
  <c r="L457" i="2"/>
  <c r="K442" i="2"/>
  <c r="K457" i="2"/>
  <c r="M441" i="2"/>
  <c r="M456" i="2"/>
  <c r="L441" i="2"/>
  <c r="L456" i="2"/>
  <c r="K441" i="2"/>
  <c r="K456" i="2"/>
  <c r="M440" i="2"/>
  <c r="M455" i="2"/>
  <c r="L440" i="2"/>
  <c r="L455" i="2"/>
  <c r="K440" i="2"/>
  <c r="K455" i="2"/>
  <c r="M439" i="2"/>
  <c r="M454" i="2"/>
  <c r="L439" i="2"/>
  <c r="L454" i="2"/>
  <c r="K439" i="2"/>
  <c r="K454" i="2"/>
  <c r="M453" i="2"/>
  <c r="L453" i="2"/>
  <c r="K453" i="2"/>
  <c r="M448" i="2"/>
  <c r="L448" i="2"/>
  <c r="K448" i="2"/>
  <c r="M443" i="2"/>
  <c r="L443" i="2"/>
  <c r="K443" i="2"/>
  <c r="M438" i="2"/>
  <c r="L438" i="2"/>
  <c r="K438" i="2"/>
  <c r="M431" i="2"/>
  <c r="L431" i="2"/>
  <c r="M426" i="2"/>
  <c r="M425" i="2"/>
  <c r="L425" i="2"/>
  <c r="K425" i="2"/>
  <c r="M424" i="2"/>
  <c r="L424" i="2"/>
  <c r="M423" i="2"/>
  <c r="L423" i="2"/>
  <c r="K423" i="2"/>
  <c r="M422" i="2"/>
  <c r="L422" i="2"/>
  <c r="K422" i="2"/>
  <c r="M421" i="2"/>
  <c r="L421" i="2"/>
  <c r="K421" i="2"/>
  <c r="M406" i="2"/>
  <c r="L406" i="2"/>
  <c r="K406" i="2"/>
  <c r="M401" i="2"/>
  <c r="L401" i="2"/>
  <c r="K401" i="2"/>
  <c r="L353" i="2"/>
  <c r="L398" i="2"/>
  <c r="K353" i="2"/>
  <c r="K398" i="2"/>
  <c r="L397" i="2"/>
  <c r="K397" i="2"/>
  <c r="L396" i="2"/>
  <c r="K396" i="2"/>
  <c r="L350" i="2"/>
  <c r="L349" i="2" s="1"/>
  <c r="L395" i="2"/>
  <c r="K350" i="2"/>
  <c r="K395" i="2"/>
  <c r="L394" i="2"/>
  <c r="K394" i="2"/>
  <c r="M374" i="2"/>
  <c r="M369" i="2"/>
  <c r="L369" i="2"/>
  <c r="K369" i="2"/>
  <c r="M364" i="2"/>
  <c r="L364" i="2"/>
  <c r="K364" i="2"/>
  <c r="M359" i="2"/>
  <c r="L359" i="2"/>
  <c r="K359" i="2"/>
  <c r="L354" i="2"/>
  <c r="K354" i="2"/>
  <c r="M349" i="2"/>
  <c r="K349" i="2"/>
  <c r="M210" i="2"/>
  <c r="M336" i="2"/>
  <c r="M346" i="2"/>
  <c r="L210" i="2"/>
  <c r="L336" i="2"/>
  <c r="L346" i="2"/>
  <c r="K210" i="2"/>
  <c r="K336" i="2"/>
  <c r="K346" i="2"/>
  <c r="M209" i="2"/>
  <c r="M335" i="2"/>
  <c r="M345" i="2"/>
  <c r="L335" i="2"/>
  <c r="L345" i="2" s="1"/>
  <c r="K209" i="2"/>
  <c r="K335" i="2"/>
  <c r="K345" i="2"/>
  <c r="M208" i="2"/>
  <c r="M334" i="2"/>
  <c r="M344" i="2"/>
  <c r="L334" i="2"/>
  <c r="L344" i="2"/>
  <c r="K208" i="2"/>
  <c r="K344" i="2"/>
  <c r="M207" i="2"/>
  <c r="M333" i="2"/>
  <c r="M343" i="2"/>
  <c r="L207" i="2"/>
  <c r="L206" i="2" s="1"/>
  <c r="L333" i="2"/>
  <c r="L343" i="2"/>
  <c r="K207" i="2"/>
  <c r="K333" i="2"/>
  <c r="K343" i="2"/>
  <c r="M342" i="2"/>
  <c r="L342" i="2"/>
  <c r="K342" i="2"/>
  <c r="M337" i="2"/>
  <c r="L337" i="2"/>
  <c r="K337" i="2"/>
  <c r="M332" i="2"/>
  <c r="L332" i="2"/>
  <c r="K332" i="2"/>
  <c r="M322" i="2"/>
  <c r="L322" i="2"/>
  <c r="K322" i="2"/>
  <c r="M317" i="2"/>
  <c r="L317" i="2"/>
  <c r="K317" i="2"/>
  <c r="M312" i="2"/>
  <c r="L312" i="2"/>
  <c r="K312" i="2"/>
  <c r="M307" i="2"/>
  <c r="L307" i="2"/>
  <c r="K307" i="2"/>
  <c r="M302" i="2"/>
  <c r="L302" i="2"/>
  <c r="K302" i="2"/>
  <c r="M297" i="2"/>
  <c r="L297" i="2"/>
  <c r="K297" i="2"/>
  <c r="M292" i="2"/>
  <c r="L292" i="2"/>
  <c r="K292" i="2"/>
  <c r="M287" i="2"/>
  <c r="L287" i="2"/>
  <c r="K287" i="2"/>
  <c r="M282" i="2"/>
  <c r="L282" i="2"/>
  <c r="K282" i="2"/>
  <c r="M277" i="2"/>
  <c r="L277" i="2"/>
  <c r="K277" i="2"/>
  <c r="M272" i="2"/>
  <c r="L272" i="2"/>
  <c r="K272" i="2"/>
  <c r="M267" i="2"/>
  <c r="L267" i="2"/>
  <c r="K267" i="2"/>
  <c r="M262" i="2"/>
  <c r="L262" i="2"/>
  <c r="K262" i="2"/>
  <c r="M257" i="2"/>
  <c r="L257" i="2"/>
  <c r="K257" i="2"/>
  <c r="M252" i="2"/>
  <c r="L252" i="2"/>
  <c r="K252" i="2"/>
  <c r="M247" i="2"/>
  <c r="L247" i="2"/>
  <c r="K247" i="2"/>
  <c r="M241" i="2"/>
  <c r="L241" i="2"/>
  <c r="K241" i="2"/>
  <c r="M236" i="2"/>
  <c r="L236" i="2"/>
  <c r="K236" i="2"/>
  <c r="M231" i="2"/>
  <c r="K231" i="2"/>
  <c r="M226" i="2"/>
  <c r="L226" i="2"/>
  <c r="K226" i="2"/>
  <c r="M221" i="2"/>
  <c r="L221" i="2"/>
  <c r="K221" i="2"/>
  <c r="M216" i="2"/>
  <c r="L216" i="2"/>
  <c r="K216" i="2"/>
  <c r="L211" i="2"/>
  <c r="K211" i="2"/>
  <c r="M206" i="2"/>
  <c r="K206" i="2"/>
  <c r="M146" i="2"/>
  <c r="M191" i="2"/>
  <c r="L146" i="2"/>
  <c r="L191" i="2"/>
  <c r="K146" i="2"/>
  <c r="K191" i="2"/>
  <c r="M190" i="2"/>
  <c r="L190" i="2"/>
  <c r="K190" i="2"/>
  <c r="M144" i="2"/>
  <c r="M189" i="2"/>
  <c r="L144" i="2"/>
  <c r="L189" i="2"/>
  <c r="K144" i="2"/>
  <c r="K189" i="2"/>
  <c r="M143" i="2"/>
  <c r="M188" i="2"/>
  <c r="L143" i="2"/>
  <c r="L188" i="2"/>
  <c r="K143" i="2"/>
  <c r="K188" i="2"/>
  <c r="M187" i="2"/>
  <c r="L187" i="2"/>
  <c r="K187" i="2"/>
  <c r="M167" i="2"/>
  <c r="L167" i="2"/>
  <c r="K167" i="2"/>
  <c r="M162" i="2"/>
  <c r="L162" i="2"/>
  <c r="K162" i="2"/>
  <c r="M157" i="2"/>
  <c r="L157" i="2"/>
  <c r="K157" i="2"/>
  <c r="M152" i="2"/>
  <c r="L152" i="2"/>
  <c r="K152" i="2"/>
  <c r="M147" i="2"/>
  <c r="L147" i="2"/>
  <c r="K147" i="2"/>
  <c r="M142" i="2"/>
  <c r="L142" i="2"/>
  <c r="K142" i="2"/>
  <c r="L28" i="2"/>
  <c r="L68" i="2"/>
  <c r="L138" i="2"/>
  <c r="K68" i="2"/>
  <c r="K138" i="2"/>
  <c r="L27" i="2"/>
  <c r="L67" i="2"/>
  <c r="L92" i="2"/>
  <c r="L137" i="2"/>
  <c r="K27" i="2"/>
  <c r="K67" i="2"/>
  <c r="K92" i="2"/>
  <c r="K137" i="2"/>
  <c r="L26" i="2"/>
  <c r="L66" i="2"/>
  <c r="L91" i="2"/>
  <c r="L136" i="2"/>
  <c r="K26" i="2"/>
  <c r="K66" i="2"/>
  <c r="K91" i="2"/>
  <c r="K136" i="2"/>
  <c r="L135" i="2"/>
  <c r="K135" i="2"/>
  <c r="M125" i="2"/>
  <c r="L125" i="2"/>
  <c r="K125" i="2"/>
  <c r="M115" i="2"/>
  <c r="L115" i="2"/>
  <c r="K115" i="2"/>
  <c r="M110" i="2"/>
  <c r="L110" i="2"/>
  <c r="M105" i="2"/>
  <c r="L105" i="2"/>
  <c r="K105" i="2"/>
  <c r="M95" i="2"/>
  <c r="L95" i="2"/>
  <c r="K95" i="2"/>
  <c r="M94" i="2"/>
  <c r="L94" i="2"/>
  <c r="K94" i="2"/>
  <c r="M90" i="2"/>
  <c r="L90" i="2"/>
  <c r="K90" i="2"/>
  <c r="M85" i="2"/>
  <c r="L85" i="2"/>
  <c r="K85" i="2"/>
  <c r="M80" i="2"/>
  <c r="L80" i="2"/>
  <c r="K80" i="2"/>
  <c r="M75" i="2"/>
  <c r="L75" i="2"/>
  <c r="K75" i="2"/>
  <c r="M70" i="2"/>
  <c r="L70" i="2"/>
  <c r="K70" i="2"/>
  <c r="M69" i="2"/>
  <c r="L69" i="2"/>
  <c r="K69" i="2"/>
  <c r="M65" i="2"/>
  <c r="L65" i="2"/>
  <c r="K65" i="2"/>
  <c r="M60" i="2"/>
  <c r="L60" i="2"/>
  <c r="K60" i="2"/>
  <c r="M55" i="2"/>
  <c r="L55" i="2"/>
  <c r="K55" i="2"/>
  <c r="M50" i="2"/>
  <c r="L50" i="2"/>
  <c r="K50" i="2"/>
  <c r="M45" i="2"/>
  <c r="L45" i="2"/>
  <c r="K45" i="2"/>
  <c r="M40" i="2"/>
  <c r="L40" i="2"/>
  <c r="K40" i="2"/>
  <c r="M35" i="2"/>
  <c r="L35" i="2"/>
  <c r="K35" i="2"/>
  <c r="M30" i="2"/>
  <c r="L30" i="2"/>
  <c r="K30" i="2"/>
  <c r="L29" i="2"/>
  <c r="K29" i="2"/>
  <c r="L25" i="2"/>
  <c r="K25" i="2"/>
  <c r="K194" i="2"/>
  <c r="L194" i="2"/>
  <c r="M194" i="2"/>
  <c r="K200" i="2"/>
  <c r="K201" i="2"/>
  <c r="K202" i="2"/>
  <c r="K203" i="2"/>
  <c r="K199" i="2"/>
  <c r="L200" i="2"/>
  <c r="L201" i="2"/>
  <c r="L202" i="2"/>
  <c r="L203" i="2"/>
  <c r="L199" i="2"/>
  <c r="M200" i="2"/>
  <c r="M201" i="2"/>
  <c r="M202" i="2"/>
  <c r="M203" i="2"/>
  <c r="M199" i="2"/>
  <c r="K538" i="2"/>
  <c r="K539" i="2"/>
  <c r="K540" i="2"/>
  <c r="L538" i="2"/>
  <c r="L540" i="2"/>
  <c r="L541" i="2"/>
  <c r="L537" i="2"/>
  <c r="M538" i="2"/>
  <c r="M539" i="2"/>
  <c r="M540" i="2"/>
  <c r="M541" i="2"/>
  <c r="M537" i="2"/>
  <c r="J530" i="2"/>
  <c r="N426" i="2"/>
  <c r="N110" i="2"/>
  <c r="J110" i="2"/>
  <c r="I26" i="2"/>
  <c r="I71" i="2"/>
  <c r="I66" i="2"/>
  <c r="I91" i="2"/>
  <c r="I136" i="2"/>
  <c r="I27" i="2"/>
  <c r="I67" i="2"/>
  <c r="I92" i="2"/>
  <c r="I137" i="2"/>
  <c r="I28" i="2"/>
  <c r="I68" i="2"/>
  <c r="J26" i="2"/>
  <c r="J66" i="2"/>
  <c r="J91" i="2"/>
  <c r="J136" i="2"/>
  <c r="J27" i="2"/>
  <c r="J67" i="2"/>
  <c r="J92" i="2"/>
  <c r="J137" i="2"/>
  <c r="J28" i="2"/>
  <c r="J68" i="2"/>
  <c r="I94" i="2"/>
  <c r="I90" i="2"/>
  <c r="J94" i="2"/>
  <c r="J90" i="2"/>
  <c r="N94" i="2"/>
  <c r="N90" i="2"/>
  <c r="H91" i="2"/>
  <c r="H92" i="2"/>
  <c r="H93" i="2"/>
  <c r="H94" i="2"/>
  <c r="H90" i="2"/>
  <c r="J520" i="2"/>
  <c r="J535" i="2"/>
  <c r="J518" i="2"/>
  <c r="J533" i="2"/>
  <c r="J519" i="2"/>
  <c r="J534" i="2"/>
  <c r="J532" i="2"/>
  <c r="N522" i="2"/>
  <c r="J522" i="2"/>
  <c r="I522" i="2"/>
  <c r="H522" i="2"/>
  <c r="G526" i="2"/>
  <c r="G525" i="2"/>
  <c r="G524" i="2"/>
  <c r="G523" i="2"/>
  <c r="G522" i="2"/>
  <c r="J208" i="2"/>
  <c r="J334" i="2"/>
  <c r="J344" i="2"/>
  <c r="J209" i="2"/>
  <c r="G311" i="2"/>
  <c r="G310" i="2"/>
  <c r="G309" i="2"/>
  <c r="G308" i="2"/>
  <c r="G307" i="2"/>
  <c r="G306" i="2"/>
  <c r="G305" i="2"/>
  <c r="G304" i="2"/>
  <c r="G303" i="2"/>
  <c r="G302" i="2"/>
  <c r="N307" i="2"/>
  <c r="J307" i="2"/>
  <c r="I307" i="2"/>
  <c r="H307" i="2"/>
  <c r="N302" i="2"/>
  <c r="J302" i="2"/>
  <c r="I302" i="2"/>
  <c r="H302" i="2"/>
  <c r="G326" i="2"/>
  <c r="G325" i="2"/>
  <c r="G324" i="2"/>
  <c r="G323" i="2"/>
  <c r="G321" i="2"/>
  <c r="G320" i="2"/>
  <c r="G319" i="2"/>
  <c r="G318" i="2"/>
  <c r="G316" i="2"/>
  <c r="G315" i="2"/>
  <c r="G314" i="2"/>
  <c r="G313" i="2"/>
  <c r="N322" i="2"/>
  <c r="J322" i="2"/>
  <c r="I322" i="2"/>
  <c r="H322" i="2"/>
  <c r="G322" i="2"/>
  <c r="N317" i="2"/>
  <c r="J317" i="2"/>
  <c r="I317" i="2"/>
  <c r="H317" i="2"/>
  <c r="G317" i="2"/>
  <c r="N312" i="2"/>
  <c r="J312" i="2"/>
  <c r="I312" i="2"/>
  <c r="H312" i="2"/>
  <c r="G312" i="2"/>
  <c r="N297" i="2"/>
  <c r="J297" i="2"/>
  <c r="I297" i="2"/>
  <c r="H297" i="2"/>
  <c r="N292" i="2"/>
  <c r="J292" i="2"/>
  <c r="I292" i="2"/>
  <c r="H292" i="2"/>
  <c r="G301" i="2"/>
  <c r="G300" i="2"/>
  <c r="G299" i="2"/>
  <c r="G298" i="2"/>
  <c r="G297" i="2"/>
  <c r="G296" i="2"/>
  <c r="G295" i="2"/>
  <c r="G294" i="2"/>
  <c r="G293" i="2"/>
  <c r="G292" i="2"/>
  <c r="N287" i="2"/>
  <c r="J287" i="2"/>
  <c r="I287" i="2"/>
  <c r="H287" i="2"/>
  <c r="G291" i="2"/>
  <c r="G290" i="2"/>
  <c r="G289" i="2"/>
  <c r="G288" i="2"/>
  <c r="G287" i="2"/>
  <c r="G284" i="2"/>
  <c r="G285" i="2"/>
  <c r="G286" i="2"/>
  <c r="G283" i="2"/>
  <c r="H282" i="2"/>
  <c r="I282" i="2"/>
  <c r="J282" i="2"/>
  <c r="N282" i="2"/>
  <c r="G282" i="2"/>
  <c r="I146" i="2"/>
  <c r="I191" i="2"/>
  <c r="I203" i="2"/>
  <c r="I210" i="2"/>
  <c r="I336" i="2"/>
  <c r="I346" i="2"/>
  <c r="I353" i="2"/>
  <c r="I398" i="2"/>
  <c r="I442" i="2"/>
  <c r="I457" i="2"/>
  <c r="I464" i="2"/>
  <c r="I514" i="2"/>
  <c r="J146" i="2"/>
  <c r="J191" i="2"/>
  <c r="J203" i="2"/>
  <c r="J210" i="2"/>
  <c r="J336" i="2"/>
  <c r="J346" i="2"/>
  <c r="J353" i="2"/>
  <c r="J398" i="2"/>
  <c r="J442" i="2"/>
  <c r="J457" i="2"/>
  <c r="J464" i="2"/>
  <c r="J489" i="2"/>
  <c r="J514" i="2"/>
  <c r="J541" i="2"/>
  <c r="N146" i="2"/>
  <c r="N191" i="2"/>
  <c r="N203" i="2"/>
  <c r="N210" i="2"/>
  <c r="N336" i="2"/>
  <c r="N346" i="2"/>
  <c r="N353" i="2"/>
  <c r="N398" i="2"/>
  <c r="N442" i="2"/>
  <c r="N457" i="2"/>
  <c r="N514" i="2"/>
  <c r="N541" i="2"/>
  <c r="I145" i="2"/>
  <c r="I190" i="2"/>
  <c r="I202" i="2"/>
  <c r="I214" i="2"/>
  <c r="I219" i="2"/>
  <c r="I224" i="2"/>
  <c r="I234" i="2"/>
  <c r="I250" i="2"/>
  <c r="I209" i="2"/>
  <c r="I340" i="2"/>
  <c r="I335" i="2"/>
  <c r="I345" i="2"/>
  <c r="I362" i="2"/>
  <c r="I352" i="2"/>
  <c r="I397" i="2"/>
  <c r="I441" i="2"/>
  <c r="I456" i="2"/>
  <c r="I468" i="2"/>
  <c r="I463" i="2"/>
  <c r="I513" i="2"/>
  <c r="I530" i="2"/>
  <c r="I520" i="2"/>
  <c r="I535" i="2"/>
  <c r="J335" i="2"/>
  <c r="J345" i="2"/>
  <c r="J352" i="2"/>
  <c r="J397" i="2"/>
  <c r="J145" i="2"/>
  <c r="J190" i="2"/>
  <c r="J441" i="2"/>
  <c r="J456" i="2"/>
  <c r="J202" i="2"/>
  <c r="J463" i="2"/>
  <c r="J488" i="2"/>
  <c r="J513" i="2"/>
  <c r="N190" i="2"/>
  <c r="N202" i="2"/>
  <c r="N209" i="2"/>
  <c r="N335" i="2"/>
  <c r="N345" i="2"/>
  <c r="N397" i="2"/>
  <c r="N441" i="2"/>
  <c r="N456" i="2"/>
  <c r="N513" i="2"/>
  <c r="N535" i="2"/>
  <c r="N540" i="2"/>
  <c r="I144" i="2"/>
  <c r="I189" i="2"/>
  <c r="I201" i="2"/>
  <c r="I208" i="2"/>
  <c r="I339" i="2"/>
  <c r="I334" i="2"/>
  <c r="I344" i="2"/>
  <c r="I396" i="2"/>
  <c r="I440" i="2"/>
  <c r="I455" i="2"/>
  <c r="I462" i="2"/>
  <c r="I512" i="2"/>
  <c r="I519" i="2"/>
  <c r="I534" i="2"/>
  <c r="J144" i="2"/>
  <c r="J189" i="2"/>
  <c r="J201" i="2"/>
  <c r="J396" i="2"/>
  <c r="J440" i="2"/>
  <c r="J455" i="2"/>
  <c r="J462" i="2"/>
  <c r="J512" i="2"/>
  <c r="J539" i="2"/>
  <c r="N144" i="2"/>
  <c r="N189" i="2"/>
  <c r="N201" i="2"/>
  <c r="N208" i="2"/>
  <c r="N334" i="2"/>
  <c r="N344" i="2"/>
  <c r="N396" i="2"/>
  <c r="N440" i="2"/>
  <c r="N455" i="2"/>
  <c r="N512" i="2"/>
  <c r="N519" i="2"/>
  <c r="N534" i="2"/>
  <c r="N539" i="2"/>
  <c r="H27" i="2"/>
  <c r="H67" i="2"/>
  <c r="H137" i="2"/>
  <c r="H144" i="2"/>
  <c r="H189" i="2"/>
  <c r="H201" i="2"/>
  <c r="H208" i="2"/>
  <c r="H334" i="2"/>
  <c r="H344" i="2"/>
  <c r="H396" i="2"/>
  <c r="H440" i="2"/>
  <c r="H455" i="2"/>
  <c r="H462" i="2"/>
  <c r="H512" i="2"/>
  <c r="H519" i="2"/>
  <c r="H534" i="2"/>
  <c r="H539" i="2"/>
  <c r="H28" i="2"/>
  <c r="H68" i="2"/>
  <c r="H138" i="2"/>
  <c r="H145" i="2"/>
  <c r="H190" i="2"/>
  <c r="H202" i="2"/>
  <c r="H209" i="2"/>
  <c r="H335" i="2"/>
  <c r="H345" i="2"/>
  <c r="H352" i="2"/>
  <c r="H397" i="2"/>
  <c r="H441" i="2"/>
  <c r="H456" i="2"/>
  <c r="H463" i="2"/>
  <c r="H513" i="2"/>
  <c r="H520" i="2"/>
  <c r="H535" i="2"/>
  <c r="H540" i="2"/>
  <c r="H29" i="2"/>
  <c r="H69" i="2"/>
  <c r="H139" i="2"/>
  <c r="H146" i="2"/>
  <c r="H191" i="2"/>
  <c r="H203" i="2"/>
  <c r="H210" i="2"/>
  <c r="H336" i="2"/>
  <c r="H346" i="2"/>
  <c r="H353" i="2"/>
  <c r="H398" i="2"/>
  <c r="H442" i="2"/>
  <c r="H457" i="2"/>
  <c r="H464" i="2"/>
  <c r="H514" i="2"/>
  <c r="H541" i="2"/>
  <c r="I143" i="2"/>
  <c r="I188" i="2"/>
  <c r="I200" i="2"/>
  <c r="I207" i="2"/>
  <c r="I333" i="2"/>
  <c r="I343" i="2"/>
  <c r="I350" i="2"/>
  <c r="I395" i="2"/>
  <c r="I439" i="2"/>
  <c r="I454" i="2"/>
  <c r="I461" i="2"/>
  <c r="I511" i="2"/>
  <c r="I518" i="2"/>
  <c r="I533" i="2"/>
  <c r="J143" i="2"/>
  <c r="J188" i="2"/>
  <c r="J200" i="2"/>
  <c r="J207" i="2"/>
  <c r="J333" i="2"/>
  <c r="J343" i="2"/>
  <c r="J350" i="2"/>
  <c r="J395" i="2"/>
  <c r="J439" i="2"/>
  <c r="J454" i="2"/>
  <c r="J461" i="2"/>
  <c r="J486" i="2"/>
  <c r="J511" i="2"/>
  <c r="J538" i="2"/>
  <c r="N143" i="2"/>
  <c r="N188" i="2"/>
  <c r="N200" i="2"/>
  <c r="N207" i="2"/>
  <c r="N333" i="2"/>
  <c r="N343" i="2"/>
  <c r="N350" i="2"/>
  <c r="N395" i="2"/>
  <c r="N439" i="2"/>
  <c r="N454" i="2"/>
  <c r="N511" i="2"/>
  <c r="N518" i="2"/>
  <c r="N533" i="2"/>
  <c r="N538" i="2"/>
  <c r="H26" i="2"/>
  <c r="H66" i="2"/>
  <c r="H136" i="2"/>
  <c r="H143" i="2"/>
  <c r="H188" i="2"/>
  <c r="H200" i="2"/>
  <c r="H207" i="2"/>
  <c r="H333" i="2"/>
  <c r="H343" i="2"/>
  <c r="H350" i="2"/>
  <c r="H395" i="2"/>
  <c r="H439" i="2"/>
  <c r="H454" i="2"/>
  <c r="H461" i="2"/>
  <c r="H511" i="2"/>
  <c r="H518" i="2"/>
  <c r="H533" i="2"/>
  <c r="H538" i="2"/>
  <c r="H537" i="2"/>
  <c r="N537" i="2"/>
  <c r="I532" i="2"/>
  <c r="N532" i="2"/>
  <c r="H532" i="2"/>
  <c r="I521" i="2"/>
  <c r="J521" i="2"/>
  <c r="N521" i="2"/>
  <c r="H521" i="2"/>
  <c r="I517" i="2"/>
  <c r="J517" i="2"/>
  <c r="N517" i="2"/>
  <c r="H517" i="2"/>
  <c r="I510" i="2"/>
  <c r="J510" i="2"/>
  <c r="N510" i="2"/>
  <c r="H510" i="2"/>
  <c r="G513" i="2"/>
  <c r="G514" i="2"/>
  <c r="I495" i="2"/>
  <c r="H495" i="2"/>
  <c r="G495" i="2" s="1"/>
  <c r="G498" i="2"/>
  <c r="G499" i="2"/>
  <c r="G486" i="2"/>
  <c r="G487" i="2"/>
  <c r="G488" i="2"/>
  <c r="G489" i="2"/>
  <c r="H485" i="2"/>
  <c r="I485" i="2"/>
  <c r="J485" i="2"/>
  <c r="G485" i="2"/>
  <c r="I490" i="2"/>
  <c r="J490" i="2"/>
  <c r="N490" i="2"/>
  <c r="H490" i="2"/>
  <c r="G493" i="2"/>
  <c r="G494" i="2"/>
  <c r="I460" i="2"/>
  <c r="J460" i="2"/>
  <c r="H460" i="2"/>
  <c r="I470" i="2"/>
  <c r="J470" i="2"/>
  <c r="N470" i="2"/>
  <c r="H470" i="2"/>
  <c r="G473" i="2"/>
  <c r="G474" i="2"/>
  <c r="I465" i="2"/>
  <c r="J465" i="2"/>
  <c r="N465" i="2"/>
  <c r="H465" i="2"/>
  <c r="G468" i="2"/>
  <c r="G469" i="2"/>
  <c r="G463" i="2"/>
  <c r="G464" i="2"/>
  <c r="I453" i="2"/>
  <c r="J453" i="2"/>
  <c r="N453" i="2"/>
  <c r="H453" i="2"/>
  <c r="G456" i="2"/>
  <c r="G457" i="2"/>
  <c r="G451" i="2"/>
  <c r="G452" i="2"/>
  <c r="I443" i="2"/>
  <c r="J443" i="2"/>
  <c r="N443" i="2"/>
  <c r="H443" i="2"/>
  <c r="G446" i="2"/>
  <c r="G447" i="2"/>
  <c r="I438" i="2"/>
  <c r="J438" i="2"/>
  <c r="N438" i="2"/>
  <c r="H438" i="2"/>
  <c r="G441" i="2"/>
  <c r="G442" i="2"/>
  <c r="I431" i="2"/>
  <c r="J431" i="2"/>
  <c r="N431" i="2"/>
  <c r="H431" i="2"/>
  <c r="G434" i="2"/>
  <c r="I426" i="2"/>
  <c r="J426" i="2"/>
  <c r="H426" i="2"/>
  <c r="G429" i="2"/>
  <c r="G430" i="2"/>
  <c r="N425" i="2"/>
  <c r="J425" i="2"/>
  <c r="H425" i="2"/>
  <c r="N424" i="2"/>
  <c r="J424" i="2"/>
  <c r="H424" i="2"/>
  <c r="G424" i="2"/>
  <c r="G425" i="2"/>
  <c r="I406" i="2"/>
  <c r="J406" i="2"/>
  <c r="N406" i="2"/>
  <c r="H406" i="2"/>
  <c r="G409" i="2"/>
  <c r="G410" i="2"/>
  <c r="I401" i="2"/>
  <c r="J401" i="2"/>
  <c r="N401" i="2"/>
  <c r="H401" i="2"/>
  <c r="G404" i="2"/>
  <c r="G405" i="2"/>
  <c r="I394" i="2"/>
  <c r="J394" i="2"/>
  <c r="N394" i="2"/>
  <c r="H394" i="2"/>
  <c r="G397" i="2"/>
  <c r="G398" i="2"/>
  <c r="I374" i="2"/>
  <c r="J374" i="2"/>
  <c r="N374" i="2"/>
  <c r="H374" i="2"/>
  <c r="G377" i="2"/>
  <c r="G378" i="2"/>
  <c r="I369" i="2"/>
  <c r="J369" i="2"/>
  <c r="N369" i="2"/>
  <c r="H369" i="2"/>
  <c r="G372" i="2"/>
  <c r="G373" i="2"/>
  <c r="I364" i="2"/>
  <c r="J364" i="2"/>
  <c r="N364" i="2"/>
  <c r="H364" i="2"/>
  <c r="G367" i="2"/>
  <c r="G368" i="2"/>
  <c r="I359" i="2"/>
  <c r="J359" i="2"/>
  <c r="N359" i="2"/>
  <c r="H359" i="2"/>
  <c r="G362" i="2"/>
  <c r="G363" i="2"/>
  <c r="I354" i="2"/>
  <c r="J354" i="2"/>
  <c r="N354" i="2"/>
  <c r="H354" i="2"/>
  <c r="G357" i="2"/>
  <c r="G358" i="2"/>
  <c r="I349" i="2"/>
  <c r="J349" i="2"/>
  <c r="N349" i="2"/>
  <c r="H349" i="2"/>
  <c r="G352" i="2"/>
  <c r="G353" i="2"/>
  <c r="G340" i="2"/>
  <c r="I342" i="2"/>
  <c r="J342" i="2"/>
  <c r="N342" i="2"/>
  <c r="H342" i="2"/>
  <c r="G345" i="2"/>
  <c r="G346" i="2"/>
  <c r="I337" i="2"/>
  <c r="J337" i="2"/>
  <c r="N337" i="2"/>
  <c r="H337" i="2"/>
  <c r="G341" i="2"/>
  <c r="G335" i="2"/>
  <c r="G336" i="2"/>
  <c r="I277" i="2"/>
  <c r="J277" i="2"/>
  <c r="N277" i="2"/>
  <c r="H277" i="2"/>
  <c r="G280" i="2"/>
  <c r="G281" i="2"/>
  <c r="I272" i="2"/>
  <c r="J272" i="2"/>
  <c r="N272" i="2"/>
  <c r="H272" i="2"/>
  <c r="G275" i="2"/>
  <c r="G276" i="2"/>
  <c r="I267" i="2"/>
  <c r="J267" i="2"/>
  <c r="N267" i="2"/>
  <c r="H267" i="2"/>
  <c r="G270" i="2"/>
  <c r="G271" i="2"/>
  <c r="I262" i="2"/>
  <c r="J262" i="2"/>
  <c r="N262" i="2"/>
  <c r="H262" i="2"/>
  <c r="G265" i="2"/>
  <c r="G266" i="2"/>
  <c r="I257" i="2"/>
  <c r="J257" i="2"/>
  <c r="N257" i="2"/>
  <c r="H257" i="2"/>
  <c r="G260" i="2"/>
  <c r="G261" i="2"/>
  <c r="I252" i="2"/>
  <c r="J252" i="2"/>
  <c r="N252" i="2"/>
  <c r="H252" i="2"/>
  <c r="G255" i="2"/>
  <c r="G256" i="2"/>
  <c r="I247" i="2"/>
  <c r="J247" i="2"/>
  <c r="N247" i="2"/>
  <c r="H247" i="2"/>
  <c r="G250" i="2"/>
  <c r="G251" i="2"/>
  <c r="I241" i="2"/>
  <c r="J241" i="2"/>
  <c r="N241" i="2"/>
  <c r="H241" i="2"/>
  <c r="G244" i="2"/>
  <c r="G245" i="2"/>
  <c r="G246" i="2"/>
  <c r="I236" i="2"/>
  <c r="J236" i="2"/>
  <c r="N236" i="2"/>
  <c r="H236" i="2"/>
  <c r="G239" i="2"/>
  <c r="G240" i="2"/>
  <c r="G234" i="2"/>
  <c r="G235" i="2"/>
  <c r="I231" i="2"/>
  <c r="J231" i="2"/>
  <c r="N231" i="2"/>
  <c r="H231" i="2"/>
  <c r="I226" i="2"/>
  <c r="J226" i="2"/>
  <c r="N226" i="2"/>
  <c r="H226" i="2"/>
  <c r="G229" i="2"/>
  <c r="G230" i="2"/>
  <c r="I216" i="2"/>
  <c r="J216" i="2"/>
  <c r="N216" i="2"/>
  <c r="H216" i="2"/>
  <c r="G219" i="2"/>
  <c r="G220" i="2"/>
  <c r="I206" i="2"/>
  <c r="J206" i="2"/>
  <c r="N206" i="2"/>
  <c r="H206" i="2"/>
  <c r="I194" i="2"/>
  <c r="J194" i="2"/>
  <c r="N194" i="2"/>
  <c r="H194" i="2"/>
  <c r="I142" i="2"/>
  <c r="J142" i="2"/>
  <c r="N142" i="2"/>
  <c r="H142" i="2"/>
  <c r="I29" i="2"/>
  <c r="J29" i="2"/>
  <c r="N69" i="2"/>
  <c r="I69" i="2"/>
  <c r="J69" i="2"/>
  <c r="G520" i="2"/>
  <c r="G521" i="2"/>
  <c r="I527" i="2"/>
  <c r="J527" i="2"/>
  <c r="N527" i="2"/>
  <c r="H527" i="2"/>
  <c r="G531" i="2"/>
  <c r="G530" i="2"/>
  <c r="G535" i="2"/>
  <c r="G536" i="2"/>
  <c r="I221" i="2"/>
  <c r="J221" i="2"/>
  <c r="N221" i="2"/>
  <c r="H221" i="2"/>
  <c r="G225" i="2"/>
  <c r="G224" i="2"/>
  <c r="G210" i="2"/>
  <c r="G209" i="2"/>
  <c r="G215" i="2"/>
  <c r="I211" i="2"/>
  <c r="J211" i="2"/>
  <c r="H211" i="2"/>
  <c r="G214" i="2"/>
  <c r="I199" i="2"/>
  <c r="J199" i="2"/>
  <c r="N199" i="2"/>
  <c r="H199" i="2"/>
  <c r="G202" i="2"/>
  <c r="G203" i="2"/>
  <c r="G197" i="2"/>
  <c r="G198" i="2"/>
  <c r="I187" i="2"/>
  <c r="J187" i="2"/>
  <c r="N187" i="2"/>
  <c r="H187" i="2"/>
  <c r="I147" i="2"/>
  <c r="J147" i="2"/>
  <c r="N147" i="2"/>
  <c r="H147" i="2"/>
  <c r="I152" i="2"/>
  <c r="J152" i="2"/>
  <c r="N152" i="2"/>
  <c r="H152" i="2"/>
  <c r="I157" i="2"/>
  <c r="J157" i="2"/>
  <c r="N157" i="2"/>
  <c r="H157" i="2"/>
  <c r="I162" i="2"/>
  <c r="J162" i="2"/>
  <c r="N162" i="2"/>
  <c r="H162" i="2"/>
  <c r="I167" i="2"/>
  <c r="J167" i="2"/>
  <c r="N167" i="2"/>
  <c r="G151" i="2"/>
  <c r="G146" i="2"/>
  <c r="G145" i="2"/>
  <c r="G150" i="2"/>
  <c r="G156" i="2"/>
  <c r="G155" i="2"/>
  <c r="G161" i="2"/>
  <c r="G160" i="2"/>
  <c r="G166" i="2"/>
  <c r="G165" i="2"/>
  <c r="G171" i="2"/>
  <c r="G170" i="2"/>
  <c r="G191" i="2"/>
  <c r="G190" i="2"/>
  <c r="G176" i="2"/>
  <c r="G175" i="2"/>
  <c r="H135" i="2"/>
  <c r="G124" i="2"/>
  <c r="H100" i="2"/>
  <c r="I105" i="2"/>
  <c r="J105" i="2"/>
  <c r="N105" i="2"/>
  <c r="H105" i="2"/>
  <c r="G109" i="2"/>
  <c r="G108" i="2"/>
  <c r="G104" i="2"/>
  <c r="G103" i="2"/>
  <c r="I110" i="2"/>
  <c r="H110" i="2"/>
  <c r="G114" i="2"/>
  <c r="G113" i="2"/>
  <c r="G119" i="2"/>
  <c r="G118" i="2"/>
  <c r="G139" i="2"/>
  <c r="I125" i="2"/>
  <c r="J125" i="2"/>
  <c r="N125" i="2"/>
  <c r="H125" i="2"/>
  <c r="G123" i="2"/>
  <c r="G129" i="2"/>
  <c r="G128" i="2"/>
  <c r="I95" i="2"/>
  <c r="J95" i="2"/>
  <c r="N95" i="2"/>
  <c r="H95" i="2"/>
  <c r="G99" i="2"/>
  <c r="I85" i="2"/>
  <c r="J85" i="2"/>
  <c r="N85" i="2"/>
  <c r="H85" i="2"/>
  <c r="I80" i="2"/>
  <c r="J80" i="2"/>
  <c r="N80" i="2"/>
  <c r="H80" i="2"/>
  <c r="G84" i="2"/>
  <c r="G83" i="2"/>
  <c r="G89" i="2"/>
  <c r="G88" i="2"/>
  <c r="G94" i="2"/>
  <c r="G93" i="2"/>
  <c r="G98" i="2"/>
  <c r="I75" i="2"/>
  <c r="J75" i="2"/>
  <c r="N75" i="2"/>
  <c r="H75" i="2"/>
  <c r="G79" i="2"/>
  <c r="G78" i="2"/>
  <c r="I70" i="2"/>
  <c r="J70" i="2"/>
  <c r="N70" i="2"/>
  <c r="H70" i="2"/>
  <c r="G74" i="2"/>
  <c r="G73" i="2"/>
  <c r="I65" i="2"/>
  <c r="J65" i="2"/>
  <c r="N65" i="2"/>
  <c r="H65" i="2"/>
  <c r="G69" i="2"/>
  <c r="G68" i="2"/>
  <c r="G70" i="2"/>
  <c r="I60" i="2"/>
  <c r="J60" i="2"/>
  <c r="N60" i="2"/>
  <c r="H60" i="2"/>
  <c r="G64" i="2"/>
  <c r="G63" i="2"/>
  <c r="I55" i="2"/>
  <c r="J55" i="2"/>
  <c r="N55" i="2"/>
  <c r="H55" i="2"/>
  <c r="G59" i="2"/>
  <c r="G58" i="2"/>
  <c r="I50" i="2"/>
  <c r="J50" i="2"/>
  <c r="N50" i="2"/>
  <c r="H50" i="2"/>
  <c r="G54" i="2"/>
  <c r="G53" i="2"/>
  <c r="I45" i="2"/>
  <c r="J45" i="2"/>
  <c r="N45" i="2"/>
  <c r="H45" i="2"/>
  <c r="G49" i="2"/>
  <c r="G48" i="2"/>
  <c r="I40" i="2"/>
  <c r="J40" i="2"/>
  <c r="H40" i="2"/>
  <c r="G44" i="2"/>
  <c r="G43" i="2"/>
  <c r="I35" i="2"/>
  <c r="J35" i="2"/>
  <c r="N35" i="2"/>
  <c r="H35" i="2"/>
  <c r="G39" i="2"/>
  <c r="G38" i="2"/>
  <c r="I30" i="2"/>
  <c r="J30" i="2"/>
  <c r="N30" i="2"/>
  <c r="H30" i="2"/>
  <c r="G33" i="2"/>
  <c r="G34" i="2"/>
  <c r="I25" i="2"/>
  <c r="J25" i="2"/>
  <c r="H25" i="2"/>
  <c r="G29" i="2"/>
  <c r="G28" i="2"/>
  <c r="G274" i="2"/>
  <c r="G273" i="2"/>
  <c r="G272" i="2"/>
  <c r="G279" i="2"/>
  <c r="G278" i="2"/>
  <c r="G277" i="2"/>
  <c r="G269" i="2"/>
  <c r="G268" i="2"/>
  <c r="G267" i="2"/>
  <c r="G174" i="2"/>
  <c r="G264" i="2"/>
  <c r="G263" i="2"/>
  <c r="G262" i="2"/>
  <c r="G259" i="2"/>
  <c r="G258" i="2"/>
  <c r="G257" i="2"/>
  <c r="G254" i="2"/>
  <c r="G253" i="2"/>
  <c r="G252" i="2"/>
  <c r="G249" i="2"/>
  <c r="G248" i="2"/>
  <c r="G247" i="2"/>
  <c r="G127" i="2"/>
  <c r="G126" i="2"/>
  <c r="G125" i="2"/>
  <c r="I422" i="2"/>
  <c r="G428" i="2"/>
  <c r="G427" i="2"/>
  <c r="G426" i="2"/>
  <c r="N423" i="2"/>
  <c r="J423" i="2"/>
  <c r="H423" i="2"/>
  <c r="G423" i="2"/>
  <c r="N422" i="2"/>
  <c r="J422" i="2"/>
  <c r="H422" i="2"/>
  <c r="G422" i="2"/>
  <c r="N421" i="2"/>
  <c r="J421" i="2"/>
  <c r="I421" i="2"/>
  <c r="H421" i="2"/>
  <c r="G421" i="2"/>
  <c r="G169" i="2"/>
  <c r="G168" i="2"/>
  <c r="G167" i="2"/>
  <c r="G497" i="2"/>
  <c r="G496" i="2"/>
  <c r="G492" i="2"/>
  <c r="G491" i="2"/>
  <c r="G490" i="2"/>
  <c r="G534" i="2"/>
  <c r="G533" i="2"/>
  <c r="G532" i="2"/>
  <c r="G528" i="2"/>
  <c r="G527" i="2"/>
  <c r="G519" i="2"/>
  <c r="G518" i="2"/>
  <c r="G517" i="2"/>
  <c r="G512" i="2"/>
  <c r="G511" i="2"/>
  <c r="G510" i="2"/>
  <c r="G472" i="2"/>
  <c r="G471" i="2"/>
  <c r="G470" i="2"/>
  <c r="G467" i="2"/>
  <c r="G466" i="2"/>
  <c r="G465" i="2"/>
  <c r="G462" i="2"/>
  <c r="G461" i="2"/>
  <c r="G460" i="2"/>
  <c r="N448" i="2"/>
  <c r="J448" i="2"/>
  <c r="I448" i="2"/>
  <c r="H448" i="2"/>
  <c r="G455" i="2"/>
  <c r="G454" i="2"/>
  <c r="G453" i="2"/>
  <c r="G450" i="2"/>
  <c r="G449" i="2"/>
  <c r="G448" i="2"/>
  <c r="G445" i="2"/>
  <c r="G444" i="2"/>
  <c r="G443" i="2"/>
  <c r="G440" i="2"/>
  <c r="G439" i="2"/>
  <c r="G438" i="2"/>
  <c r="G433" i="2"/>
  <c r="G432" i="2"/>
  <c r="G408" i="2"/>
  <c r="G406" i="2"/>
  <c r="G403" i="2"/>
  <c r="G402" i="2"/>
  <c r="G401" i="2"/>
  <c r="G396" i="2"/>
  <c r="G395" i="2"/>
  <c r="G394" i="2"/>
  <c r="G376" i="2"/>
  <c r="G375" i="2"/>
  <c r="G374" i="2"/>
  <c r="G371" i="2"/>
  <c r="G370" i="2"/>
  <c r="G369" i="2"/>
  <c r="G366" i="2"/>
  <c r="G365" i="2"/>
  <c r="G364" i="2"/>
  <c r="G361" i="2"/>
  <c r="G360" i="2"/>
  <c r="G359" i="2"/>
  <c r="H332" i="2"/>
  <c r="N332" i="2"/>
  <c r="J332" i="2"/>
  <c r="I332" i="2"/>
  <c r="G334" i="2"/>
  <c r="G333" i="2"/>
  <c r="G332" i="2"/>
  <c r="G339" i="2"/>
  <c r="G338" i="2"/>
  <c r="G337" i="2"/>
  <c r="G243" i="2"/>
  <c r="G242" i="2"/>
  <c r="G241" i="2"/>
  <c r="G236" i="2"/>
  <c r="G238" i="2"/>
  <c r="G237" i="2"/>
  <c r="G231" i="2"/>
  <c r="G233" i="2"/>
  <c r="G232" i="2"/>
  <c r="G226" i="2"/>
  <c r="G228" i="2"/>
  <c r="G227" i="2"/>
  <c r="G62" i="2"/>
  <c r="G61" i="2"/>
  <c r="G60" i="2"/>
  <c r="G57" i="2"/>
  <c r="G56" i="2"/>
  <c r="G55" i="2"/>
  <c r="G349" i="2"/>
  <c r="G351" i="2"/>
  <c r="G350" i="2"/>
  <c r="G137" i="2"/>
  <c r="N115" i="2"/>
  <c r="J115" i="2"/>
  <c r="I115" i="2"/>
  <c r="H115" i="2"/>
  <c r="G136" i="2"/>
  <c r="G122" i="2"/>
  <c r="G121" i="2"/>
  <c r="G117" i="2"/>
  <c r="G116" i="2"/>
  <c r="G115" i="2"/>
  <c r="G112" i="2"/>
  <c r="G111" i="2"/>
  <c r="G110" i="2"/>
  <c r="G107" i="2"/>
  <c r="G106" i="2"/>
  <c r="G105" i="2"/>
  <c r="G102" i="2"/>
  <c r="G101" i="2"/>
  <c r="G100" i="2"/>
  <c r="G97" i="2"/>
  <c r="G96" i="2"/>
  <c r="G95" i="2"/>
  <c r="G92" i="2"/>
  <c r="G91" i="2"/>
  <c r="G90" i="2"/>
  <c r="G87" i="2"/>
  <c r="G86" i="2"/>
  <c r="G85" i="2"/>
  <c r="G82" i="2"/>
  <c r="G81" i="2"/>
  <c r="G80" i="2"/>
  <c r="G77" i="2"/>
  <c r="G76" i="2"/>
  <c r="G75" i="2"/>
  <c r="G72" i="2"/>
  <c r="G71" i="2"/>
  <c r="G67" i="2"/>
  <c r="G66" i="2"/>
  <c r="G65" i="2"/>
  <c r="G52" i="2"/>
  <c r="G51" i="2"/>
  <c r="G50" i="2"/>
  <c r="G47" i="2"/>
  <c r="G46" i="2"/>
  <c r="G45" i="2"/>
  <c r="G42" i="2"/>
  <c r="G41" i="2"/>
  <c r="G40" i="2"/>
  <c r="G37" i="2"/>
  <c r="G36" i="2"/>
  <c r="G35" i="2"/>
  <c r="G32" i="2"/>
  <c r="G31" i="2"/>
  <c r="G30" i="2"/>
  <c r="G27" i="2"/>
  <c r="G26" i="2"/>
  <c r="G25" i="2"/>
  <c r="G356" i="2"/>
  <c r="G355" i="2"/>
  <c r="G354" i="2"/>
  <c r="G344" i="2"/>
  <c r="G343" i="2"/>
  <c r="G342" i="2"/>
  <c r="G208" i="2"/>
  <c r="G207" i="2"/>
  <c r="G206" i="2"/>
  <c r="G213" i="2"/>
  <c r="G212" i="2"/>
  <c r="G211" i="2"/>
  <c r="G218" i="2"/>
  <c r="G217" i="2"/>
  <c r="G216" i="2"/>
  <c r="G221" i="2"/>
  <c r="G201" i="2"/>
  <c r="G200" i="2"/>
  <c r="G199" i="2"/>
  <c r="G196" i="2"/>
  <c r="G195" i="2"/>
  <c r="G194" i="2"/>
  <c r="G223" i="2"/>
  <c r="G222" i="2"/>
  <c r="G189" i="2"/>
  <c r="G188" i="2"/>
  <c r="G187" i="2"/>
  <c r="G164" i="2"/>
  <c r="G163" i="2"/>
  <c r="G162" i="2"/>
  <c r="G159" i="2"/>
  <c r="G158" i="2"/>
  <c r="G157" i="2"/>
  <c r="G154" i="2"/>
  <c r="G153" i="2"/>
  <c r="G152" i="2"/>
  <c r="G149" i="2"/>
  <c r="G148" i="2"/>
  <c r="G147" i="2"/>
  <c r="G144" i="2"/>
  <c r="G143" i="2"/>
  <c r="G142" i="2"/>
  <c r="K541" i="2"/>
  <c r="K537" i="2"/>
  <c r="G435" i="2"/>
  <c r="K431" i="2"/>
  <c r="G431" i="2"/>
  <c r="G505" i="2" l="1"/>
  <c r="I541" i="2"/>
  <c r="G541" i="2" s="1"/>
  <c r="J138" i="2"/>
  <c r="I138" i="2"/>
  <c r="I539" i="2"/>
  <c r="G539" i="2" s="1"/>
  <c r="I538" i="2"/>
  <c r="G538" i="2" l="1"/>
  <c r="I540" i="2"/>
  <c r="I135" i="2"/>
  <c r="G138" i="2"/>
  <c r="J135" i="2"/>
  <c r="J540" i="2"/>
  <c r="J537" i="2" s="1"/>
  <c r="G135" i="2" l="1"/>
  <c r="G540" i="2"/>
  <c r="I537" i="2"/>
  <c r="G537" i="2" s="1"/>
</calcChain>
</file>

<file path=xl/sharedStrings.xml><?xml version="1.0" encoding="utf-8"?>
<sst xmlns="http://schemas.openxmlformats.org/spreadsheetml/2006/main" count="1536" uniqueCount="191">
  <si>
    <r>
      <t xml:space="preserve">Задача 2 муниципальной программы: </t>
    </r>
    <r>
      <rPr>
        <i/>
        <sz val="8"/>
        <rFont val="Times New Roman"/>
        <family val="1"/>
        <charset val="204"/>
      </rPr>
      <t xml:space="preserve">Комплексное развитие и реализация культурного потенциала Большереченского муниципального района Омской областиЗащита населения  и территории от чрезвычайных ситуаций природного и техногенного характера;
 - обеспечение первичных мер пожарной безопасности,  гражданской обороне  </t>
    </r>
  </si>
  <si>
    <r>
      <t xml:space="preserve">Основное мероприятие 1. </t>
    </r>
    <r>
      <rPr>
        <sz val="8"/>
        <rFont val="Times New Roman"/>
        <family val="1"/>
        <charset val="204"/>
      </rPr>
      <t>Организация и осуществления мер по защите населения и территории Большереченского городского поселения от чрезвычайных ситуаций природного и техногенного характера</t>
    </r>
  </si>
  <si>
    <r>
      <t xml:space="preserve">Задача 3 муниципальной программы: </t>
    </r>
    <r>
      <rPr>
        <i/>
        <sz val="8"/>
        <rFont val="Times New Roman"/>
        <family val="1"/>
        <charset val="204"/>
      </rPr>
      <t>Создание благоприятных условий для развития малого предпринимательства в агропромышленном комплексе, увеличение его вклада в экономический рост. Организация и проведение общественных работ.</t>
    </r>
  </si>
  <si>
    <r>
      <t xml:space="preserve">Задача 4 муниципальной программы:  </t>
    </r>
    <r>
      <rPr>
        <sz val="8"/>
        <rFont val="Times New Roman"/>
        <family val="1"/>
        <charset val="204"/>
      </rPr>
      <t xml:space="preserve">  Проведения ремонта внутрипоселковых дорог; содержание автомобильных дорог общего пользования.</t>
    </r>
  </si>
  <si>
    <r>
      <t>Задача 5 муниципальной программы:</t>
    </r>
    <r>
      <rPr>
        <sz val="8"/>
        <rFont val="Times New Roman"/>
        <family val="1"/>
        <charset val="204"/>
      </rPr>
      <t xml:space="preserve"> Организация благоустройства территории Большереченского городского поселения.</t>
    </r>
  </si>
  <si>
    <r>
      <t xml:space="preserve">Задача 6 муниципальной программы: </t>
    </r>
    <r>
      <rPr>
        <sz val="8"/>
        <rFont val="Times New Roman"/>
        <family val="1"/>
        <charset val="204"/>
      </rPr>
      <t xml:space="preserve">Обеспечение роста качества и доступности, культурных благ; 
-   развитие нема-териального куль-турного наследия поселка и само-деятельного ху-дожественного творчества; 
-   обеспечение сохранности и популяризация объектов куль-турного наследия; 
</t>
    </r>
  </si>
  <si>
    <r>
      <t xml:space="preserve">Задача 7 муниципальной программы: </t>
    </r>
    <r>
      <rPr>
        <sz val="8"/>
        <rFont val="Times New Roman"/>
        <family val="1"/>
        <charset val="204"/>
      </rPr>
      <t xml:space="preserve">Формирование здорового образа жизни населения. Содействие эффективному использованию средств физической культуры и спорта в деятельности по предупреждению наркомании, физической культуры и спорта в деятельности по предупреждении наркомании, алкоголизма, табакокурения </t>
    </r>
  </si>
  <si>
    <r>
      <t xml:space="preserve">Задача 8 муниципальной программы: </t>
    </r>
    <r>
      <rPr>
        <sz val="8"/>
        <rFont val="Times New Roman"/>
        <family val="1"/>
        <charset val="204"/>
      </rPr>
      <t>Восстановить ветхие инженерные сети и другие объекты жилищно- коммунального хозяйства поселения. Регулирование тарифов организации на оказание банно- прачечных услуг.</t>
    </r>
  </si>
  <si>
    <r>
      <t xml:space="preserve">Задача 9 муниципальной программы: </t>
    </r>
    <r>
      <rPr>
        <sz val="8"/>
        <rFont val="Times New Roman"/>
        <family val="1"/>
        <charset val="204"/>
      </rPr>
      <t xml:space="preserve">Сохранение окружающей среды и обеспечение экологической безопасности на территории Большереченского городского поселения </t>
    </r>
  </si>
  <si>
    <r>
      <t xml:space="preserve">Основное мероприятие 1. </t>
    </r>
    <r>
      <rPr>
        <sz val="8"/>
        <rFont val="Times New Roman"/>
        <family val="1"/>
        <charset val="204"/>
      </rPr>
      <t>Обеспечение безопасного размещения отходов производства и потребле-ния</t>
    </r>
  </si>
  <si>
    <r>
      <t xml:space="preserve">Основное мероприятие 1. </t>
    </r>
    <r>
      <rPr>
        <sz val="8"/>
        <rFont val="Times New Roman"/>
        <family val="1"/>
        <charset val="204"/>
      </rPr>
      <t>Повышение уровня благоустройства поселений, развитие санитарной культуры</t>
    </r>
  </si>
  <si>
    <t>Администрация Большереченского  муниципального района Омской области</t>
  </si>
  <si>
    <t>Управление правового обеспечения Администрации Большереченского муниципального района Омской области</t>
  </si>
  <si>
    <t>Специалист по ГОЧС Администрации Большереченского муниципального района Омской области</t>
  </si>
  <si>
    <t>Большереченского муниципального района</t>
  </si>
  <si>
    <t>Омской области</t>
  </si>
  <si>
    <t>Большереченского городского поселения</t>
  </si>
  <si>
    <t>Комитет по образованию Администрации Большереченского муниципального района Омской области (далее - Комитет по образованию)</t>
  </si>
  <si>
    <t xml:space="preserve">Комитет по образованию </t>
  </si>
  <si>
    <t>БУК "Культура" Большереченского муниципального района Омской области (далее - БУК "Культура")</t>
  </si>
  <si>
    <t>№ п/п</t>
  </si>
  <si>
    <t>Наименование показателя</t>
  </si>
  <si>
    <t>Всего</t>
  </si>
  <si>
    <t>в том числе по годам реализации муниципальной программы</t>
  </si>
  <si>
    <t>Срок реализации</t>
  </si>
  <si>
    <t xml:space="preserve">Соисполнитель, исполнитель основного мероприятия, исполнитель ведомственнной целевой программы, исполнитель мероприятия </t>
  </si>
  <si>
    <t>Финансовое обеспечение</t>
  </si>
  <si>
    <t xml:space="preserve">Целевые индикаторы реализации мероприятия (группы мероприятий) муниципальной программы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</si>
  <si>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</si>
  <si>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 № 11  </t>
  </si>
  <si>
    <t>с (год)</t>
  </si>
  <si>
    <t>по (год)</t>
  </si>
  <si>
    <t>Источник</t>
  </si>
  <si>
    <t>Наименование</t>
  </si>
  <si>
    <t>Еденица измерения</t>
  </si>
  <si>
    <t>Значение</t>
  </si>
  <si>
    <t>х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</si>
  <si>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</si>
  <si>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</si>
  <si>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</si>
  <si>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1. Налоговых и неналоговых доходов, поступлений нецелевого характера из муниципального бюджета</t>
  </si>
  <si>
    <t>%</t>
  </si>
  <si>
    <t>Человек</t>
  </si>
  <si>
    <t>Количество граждан состоящих на воинском учете</t>
  </si>
  <si>
    <t>Количество заседаний комиссии по борьбе с терроризмом и экстремизмом</t>
  </si>
  <si>
    <t>Уровень привлечения Большереченского городского населения к работам по благоустройству поселка</t>
  </si>
  <si>
    <t>БУК "Культура" Большереченского муниципального района Омской области</t>
  </si>
  <si>
    <t>Единиц</t>
  </si>
  <si>
    <t>Заместитель Главы муниципального района (курирующий социальную сферу), организационно-кадровое управление, экономический отдел, Комитет финансов и контроля Администрации</t>
  </si>
  <si>
    <t>Заместитель Главы муниципального района (курирующий социальную сферу), экономический отдел,  Комитет финансов и контроля Администрации</t>
  </si>
  <si>
    <t>Муниципальное казенное учреждение "Центр по делам молодежи, физической культуры и спорта"</t>
  </si>
  <si>
    <r>
      <t xml:space="preserve">Основное мероприятие 1: </t>
    </r>
    <r>
      <rPr>
        <sz val="8"/>
        <rFont val="Times New Roman"/>
        <family val="1"/>
        <charset val="204"/>
      </rPr>
      <t>Содействие занятости населения</t>
    </r>
  </si>
  <si>
    <r>
      <t xml:space="preserve">Мероприятие 1.2.  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       Межбюджетные трансферты бюджету муниципального района из бюджета городского поселения на организацицию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создания и обеспечения деятельности Единой дежурно-диспетчерской службы Большереченского городского поселения</t>
    </r>
  </si>
  <si>
    <r>
      <t>Мероприятие 1.4</t>
    </r>
    <r>
      <rPr>
        <sz val="9"/>
        <rFont val="Times New Roman"/>
        <family val="1"/>
        <charset val="204"/>
      </rPr>
      <t xml:space="preserve">. </t>
    </r>
    <r>
      <rPr>
        <sz val="8"/>
        <rFont val="Times New Roman"/>
        <family val="1"/>
        <charset val="204"/>
      </rPr>
      <t xml:space="preserve">Приобретение конвекторов </t>
    </r>
  </si>
  <si>
    <r>
      <t>Цель муниципальной программы:</t>
    </r>
    <r>
      <rPr>
        <sz val="8"/>
        <rFont val="Times New Roman"/>
        <family val="1"/>
        <charset val="204"/>
      </rPr>
      <t xml:space="preserve"> Улучшение качества жизни населения на основе развития экономического потенциала и повышения эффективности системы муниципального управления</t>
    </r>
  </si>
  <si>
    <r>
      <t xml:space="preserve">Задача 1 муниципальной программы: </t>
    </r>
    <r>
      <rPr>
        <i/>
        <sz val="8"/>
        <rFont val="Times New Roman"/>
        <family val="1"/>
        <charset val="204"/>
      </rPr>
      <t>Улучшение качества и доступности предоставляемых населению муниципальных услуг, повышение эффективности деятельности органов местного самоуправления, оптимизация механизмов управления</t>
    </r>
  </si>
  <si>
    <r>
      <t xml:space="preserve">Основное мероприятие 2. </t>
    </r>
    <r>
      <rPr>
        <sz val="8"/>
        <rFont val="Times New Roman"/>
        <family val="1"/>
        <charset val="204"/>
      </rPr>
      <t xml:space="preserve">Совершенствование системы учета объектов недвижимости, находящегося в собственности поселений </t>
    </r>
  </si>
  <si>
    <r>
      <t>Мероприятие 3.2.</t>
    </r>
    <r>
      <rPr>
        <sz val="8"/>
        <rFont val="Times New Roman"/>
        <family val="1"/>
        <charset val="204"/>
      </rPr>
      <t xml:space="preserve">
Пенсионное обеспечение</t>
    </r>
  </si>
  <si>
    <r>
      <t>Мероприятие 1.5.</t>
    </r>
    <r>
      <rPr>
        <sz val="8"/>
        <rFont val="Times New Roman"/>
        <family val="1"/>
        <charset val="204"/>
      </rPr>
      <t xml:space="preserve">
Уплата иных платежей</t>
    </r>
  </si>
  <si>
    <r>
      <t xml:space="preserve">Основное мероприятие 1. </t>
    </r>
    <r>
      <rPr>
        <sz val="8"/>
        <rFont val="Times New Roman"/>
        <family val="1"/>
        <charset val="204"/>
      </rPr>
      <t>Капитальный ремонт, ремонт и содержание автомобильных дорог общего пользования местного значения и искусственных сооружений, расположенных на них.</t>
    </r>
  </si>
  <si>
    <t>3. Средства бюджета Большереченского городского поселения</t>
  </si>
  <si>
    <t>4. Иных внебюджетных источников</t>
  </si>
  <si>
    <r>
      <t xml:space="preserve">Мероприятие 1.12.                 </t>
    </r>
    <r>
      <rPr>
        <sz val="8"/>
        <rFont val="Times New Roman"/>
        <family val="1"/>
        <charset val="204"/>
      </rPr>
      <t xml:space="preserve">Обустройство пешеходных переходов в близи общеобразовательных учреждений, шкала корпус № 1 по ул. 50 лет ВЛКСМ и корпус № 2 по ул. Октябрьская      </t>
    </r>
    <r>
      <rPr>
        <sz val="9"/>
        <rFont val="Times New Roman"/>
        <family val="1"/>
        <charset val="204"/>
      </rPr>
      <t xml:space="preserve">     </t>
    </r>
  </si>
  <si>
    <t>шт.</t>
  </si>
  <si>
    <t>Количество жалоб от наседения на непрохоимость дорог</t>
  </si>
  <si>
    <t>Количество отремонтированного дорожного полотна</t>
  </si>
  <si>
    <t>км.</t>
  </si>
  <si>
    <t>Количество установленных дорожных знаков</t>
  </si>
  <si>
    <t>тыс.м2</t>
  </si>
  <si>
    <t xml:space="preserve">Соответствие муниципальных правовых актов действующему законодательству по результатам проверки контрольно-надзорных органов </t>
  </si>
  <si>
    <t xml:space="preserve">Доля собственности, на которые Большереченское городское поселение зарегистрировало право собственности  
</t>
  </si>
  <si>
    <t>Обеспеченность территоий общего пользования в населенных пунктах первичными средствами пожаротушения</t>
  </si>
  <si>
    <t>Потребность в нагляднывх материалах</t>
  </si>
  <si>
    <t>Создание временных рабочих мест по трудоустройству безработных граждан</t>
  </si>
  <si>
    <t>ед.</t>
  </si>
  <si>
    <t>Количество перевезенных пассажиров</t>
  </si>
  <si>
    <t>чел.</t>
  </si>
  <si>
    <t>Уровень благоустроенности Большереченского городского поселения сетями наружного освещения</t>
  </si>
  <si>
    <t>Количество санкционированных свалок</t>
  </si>
  <si>
    <t>Количество культурных мероприятий</t>
  </si>
  <si>
    <t>Количество проведеных мероприятий по работе с дтьми и молодежью</t>
  </si>
  <si>
    <t>Количество проведеных физкультурно-оздаровительных и спортивных мроприятий поселения</t>
  </si>
  <si>
    <t>Количество созданных мест (площадок) накопления твердых коммунальных отходов</t>
  </si>
  <si>
    <t xml:space="preserve">Количество реализованных инициативных проектов в сфере культуры </t>
  </si>
  <si>
    <r>
      <t xml:space="preserve">Мероприятие 1.2.    </t>
    </r>
    <r>
      <rPr>
        <b/>
        <sz val="8"/>
        <rFont val="Times New Roman"/>
        <family val="1"/>
        <charset val="204"/>
      </rPr>
      <t xml:space="preserve">                        </t>
    </r>
    <r>
      <rPr>
        <sz val="8"/>
        <rFont val="Times New Roman"/>
        <family val="1"/>
        <charset val="204"/>
      </rPr>
      <t>Создание резервных фондов</t>
    </r>
  </si>
  <si>
    <r>
      <t>Мероприятие 1.3.</t>
    </r>
    <r>
      <rPr>
        <sz val="9"/>
        <rFont val="Times New Roman"/>
        <family val="1"/>
        <charset val="204"/>
      </rPr>
      <t xml:space="preserve">    </t>
    </r>
    <r>
      <rPr>
        <sz val="8"/>
        <rFont val="Times New Roman"/>
        <family val="1"/>
        <charset val="204"/>
      </rPr>
      <t xml:space="preserve">                  Комплекс услуг по татифному пакету формирование и отправки электронных документов</t>
    </r>
  </si>
  <si>
    <r>
      <t>Мероприятие 1.4.</t>
    </r>
    <r>
      <rPr>
        <sz val="9"/>
        <rFont val="Times New Roman"/>
        <family val="1"/>
        <charset val="204"/>
      </rPr>
      <t xml:space="preserve">                             </t>
    </r>
    <r>
      <rPr>
        <sz val="8"/>
        <rFont val="Times New Roman"/>
        <family val="1"/>
        <charset val="204"/>
      </rPr>
      <t>Ежегодные членские взносы</t>
    </r>
  </si>
  <si>
    <r>
      <t xml:space="preserve">Мероприятие 1.1                       </t>
    </r>
    <r>
      <rPr>
        <sz val="8"/>
        <rFont val="Times New Roman"/>
        <family val="1"/>
        <charset val="204"/>
      </rPr>
      <t xml:space="preserve">Проверка сметной документации по созданию мест (площадок) накопления твердых коммунальных отходов и (или) приобретение контейнеров </t>
    </r>
  </si>
  <si>
    <r>
      <t xml:space="preserve">Мероприятие 1.2    </t>
    </r>
    <r>
      <rPr>
        <sz val="8"/>
        <rFont val="Times New Roman"/>
        <family val="1"/>
        <charset val="204"/>
      </rPr>
      <t xml:space="preserve">                     Создание мест (площадок) накопления твердых коммунальных отходов и (или) приобретение контейнеров</t>
    </r>
  </si>
  <si>
    <r>
      <t xml:space="preserve">Мероприятие 1.1.  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                  Текущее содержание и обслуживание наружных сетей уличного освещения территории поселения
</t>
    </r>
  </si>
  <si>
    <r>
      <t xml:space="preserve">Мероприятие 1.2.                   </t>
    </r>
    <r>
      <rPr>
        <sz val="8"/>
        <rFont val="Times New Roman"/>
        <family val="1"/>
        <charset val="204"/>
      </rPr>
      <t>Возмещение затрат связанных с выполнением работ по благоустройству территорий Большереченского городского поселения</t>
    </r>
  </si>
  <si>
    <r>
      <t xml:space="preserve">Мероприятие 1.3.                     </t>
    </r>
    <r>
      <rPr>
        <sz val="8"/>
        <rFont val="Times New Roman"/>
        <family val="1"/>
        <charset val="204"/>
      </rPr>
      <t xml:space="preserve">Обустройство детской площадки </t>
    </r>
  </si>
  <si>
    <r>
      <t xml:space="preserve">Мероприятие 1.2                             </t>
    </r>
    <r>
      <rPr>
        <sz val="8"/>
        <rFont val="Times New Roman"/>
        <family val="1"/>
        <charset val="204"/>
      </rPr>
      <t>Проверка сметной документации</t>
    </r>
  </si>
  <si>
    <r>
      <t xml:space="preserve">Мероприятие 1.3                       </t>
    </r>
    <r>
      <rPr>
        <sz val="8"/>
        <rFont val="Times New Roman"/>
        <family val="1"/>
        <charset val="204"/>
      </rPr>
      <t>Реализация инициативных пректов в сфере культуры на территории муниципальных образований Омской области</t>
    </r>
  </si>
  <si>
    <r>
      <t xml:space="preserve">Мероприятие 1.1    </t>
    </r>
    <r>
      <rPr>
        <sz val="9"/>
        <rFont val="Times New Roman"/>
        <family val="1"/>
        <charset val="204"/>
      </rPr>
      <t xml:space="preserve">                 </t>
    </r>
    <r>
      <rPr>
        <sz val="7"/>
        <rFont val="Times New Roman"/>
        <family val="1"/>
        <charset val="204"/>
      </rPr>
      <t>Межбюджетные трансферты бюджету муниципальеного района из бюджетов поселений на обеспечениеусловий для развития на территории поселения физической культуры и массового спорта, организация проведенияофициальных фикультурно-оздоровительных и спортивных мероприятий проселен</t>
    </r>
  </si>
  <si>
    <r>
      <t xml:space="preserve">Мероприятие 1.2                   </t>
    </r>
    <r>
      <rPr>
        <sz val="8"/>
        <rFont val="Times New Roman"/>
        <family val="1"/>
        <charset val="204"/>
      </rPr>
      <t>Межбюджетные трансферты бюджету муниципального района из бюджетов поселений на организацию и осуществление мероприятий по работес детьми и молодежью в поселениях</t>
    </r>
  </si>
  <si>
    <r>
      <t>Основное мероприятие 1.</t>
    </r>
    <r>
      <rPr>
        <sz val="8"/>
        <rFont val="Times New Roman"/>
        <family val="1"/>
        <charset val="204"/>
      </rPr>
      <t xml:space="preserve">                       Участие в районных культурно-спортивных праздниках и спортивных мероприятиях Большереченского городского поселения</t>
    </r>
  </si>
  <si>
    <r>
      <t xml:space="preserve">Мероприятие 2.1.               </t>
    </r>
    <r>
      <rPr>
        <sz val="7"/>
        <rFont val="Times New Roman"/>
        <family val="1"/>
        <charset val="204"/>
      </rPr>
      <t xml:space="preserve">             </t>
    </r>
    <r>
      <rPr>
        <sz val="8"/>
        <rFont val="Times New Roman"/>
        <family val="1"/>
        <charset val="204"/>
      </rPr>
      <t>Проведение митинга памяти</t>
    </r>
  </si>
  <si>
    <r>
      <t xml:space="preserve">Основное мероприятие 2. </t>
    </r>
    <r>
      <rPr>
        <sz val="8"/>
        <rFont val="Times New Roman"/>
        <family val="1"/>
        <charset val="204"/>
      </rPr>
      <t xml:space="preserve">                  Провелдение официтальнывх культурно-массовых мероприятий</t>
    </r>
  </si>
  <si>
    <r>
      <t>Основное меропрмитие 1.</t>
    </r>
    <r>
      <rPr>
        <sz val="9"/>
        <rFont val="Times New Roman"/>
        <family val="1"/>
        <charset val="204"/>
      </rPr>
      <t xml:space="preserve">                    </t>
    </r>
    <r>
      <rPr>
        <sz val="8"/>
        <rFont val="Times New Roman"/>
        <family val="1"/>
        <charset val="204"/>
      </rPr>
      <t>Укрепление и развитие материально-технической базы</t>
    </r>
  </si>
  <si>
    <r>
      <t xml:space="preserve">Мероприятие 1.1.               </t>
    </r>
    <r>
      <rPr>
        <sz val="8"/>
        <rFont val="Times New Roman"/>
        <family val="1"/>
        <charset val="204"/>
      </rPr>
      <t>Учет,содержание, обслуживание, материально-техническое обеспечение объектов, находящихся в собственности поселений</t>
    </r>
  </si>
  <si>
    <r>
      <t xml:space="preserve">Мероприятие 1.6.                        </t>
    </r>
    <r>
      <rPr>
        <sz val="8"/>
        <rFont val="Times New Roman"/>
        <family val="1"/>
        <charset val="204"/>
      </rPr>
      <t>Госпошлина</t>
    </r>
  </si>
  <si>
    <r>
      <t>Основное мероприятие 1.</t>
    </r>
    <r>
      <rPr>
        <sz val="9"/>
        <rFont val="Times New Roman"/>
        <family val="1"/>
        <charset val="204"/>
      </rPr>
      <t xml:space="preserve">                   </t>
    </r>
    <r>
      <rPr>
        <sz val="8"/>
        <rFont val="Times New Roman"/>
        <family val="1"/>
        <charset val="204"/>
      </rPr>
      <t>Управление и распоряжение объектами собственности Большереченского городского поселения</t>
    </r>
  </si>
  <si>
    <r>
      <t xml:space="preserve">Мероприятие 1.4.  </t>
    </r>
    <r>
      <rPr>
        <b/>
        <sz val="8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 xml:space="preserve">                      Услуги крана манипулятора</t>
    </r>
  </si>
  <si>
    <r>
      <t xml:space="preserve">Мероприятие 1.5. </t>
    </r>
    <r>
      <rPr>
        <sz val="9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 xml:space="preserve">                      Участиев организации деятельности по очистке земельного участка</t>
    </r>
  </si>
  <si>
    <r>
      <t xml:space="preserve">Мероприятие 2.1.                     </t>
    </r>
    <r>
      <rPr>
        <sz val="8"/>
        <rFont val="Times New Roman"/>
        <family val="1"/>
        <charset val="204"/>
      </rPr>
      <t>Проведение технической инвентаризации, оформление технической и кадастровой документации объектов  недвижимости находящихся в собственности поселений</t>
    </r>
  </si>
  <si>
    <r>
      <t xml:space="preserve">Мероприятие 2.2.                    </t>
    </r>
    <r>
      <rPr>
        <sz val="8"/>
        <rFont val="Times New Roman"/>
        <family val="1"/>
        <charset val="204"/>
      </rPr>
      <t>Осуществление оценки объектов собственности, вовлекаемые в сделки</t>
    </r>
  </si>
  <si>
    <r>
      <t xml:space="preserve">Мероприятие 2.3.                     </t>
    </r>
    <r>
      <rPr>
        <sz val="8"/>
        <rFont val="Times New Roman"/>
        <family val="1"/>
        <charset val="204"/>
      </rPr>
      <t>Оформление кадастровой документации объектов недвижимости, находящихся в собственности поселений</t>
    </r>
  </si>
  <si>
    <r>
      <t xml:space="preserve">Мероприятие 2.4.                    </t>
    </r>
    <r>
      <rPr>
        <sz val="8"/>
        <rFont val="Times New Roman"/>
        <family val="1"/>
        <charset val="204"/>
      </rPr>
      <t>Организация учебного процесса</t>
    </r>
  </si>
  <si>
    <r>
      <t xml:space="preserve">Основное мероприятие 3.                   </t>
    </r>
    <r>
      <rPr>
        <sz val="8"/>
        <rFont val="Times New Roman"/>
        <family val="1"/>
        <charset val="204"/>
      </rPr>
      <t xml:space="preserve">Повышение эффективности деятельности администрации Большереченского городского поселения </t>
    </r>
  </si>
  <si>
    <r>
      <t xml:space="preserve">Мероприятие 3.1.                        </t>
    </r>
    <r>
      <rPr>
        <sz val="8"/>
        <rFont val="Times New Roman"/>
        <family val="1"/>
        <charset val="204"/>
      </rPr>
      <t>Руководство и управление в сфере установленных функций органов местного самоуправления</t>
    </r>
  </si>
  <si>
    <r>
      <t>Мероприятие 3.3.</t>
    </r>
    <r>
      <rPr>
        <sz val="9"/>
        <rFont val="Times New Roman"/>
        <family val="1"/>
        <charset val="204"/>
      </rPr>
      <t xml:space="preserve">              </t>
    </r>
    <r>
      <rPr>
        <sz val="8"/>
        <rFont val="Times New Roman"/>
        <family val="1"/>
        <charset val="204"/>
      </rPr>
      <t xml:space="preserve">Межбюджетные трансферты бюджетам муниципальных районов из бюджетов поселений в части обеспечения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  </r>
  </si>
  <si>
    <r>
      <t xml:space="preserve">Мероприятие 3.4.             </t>
    </r>
    <r>
      <rPr>
        <sz val="8"/>
        <rFont val="Times New Roman"/>
        <family val="1"/>
        <charset val="204"/>
      </rPr>
      <t xml:space="preserve">Межбюджетные трансферты бюджетам муниципальных районов из бюджетов поселений на утверждения генеральных планов поселения, правил землепользования и застройки, утверждения подготовленной на основе генеральных планов поселения документации по планировке территории, выдачи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утверждения местных нормативов градостроительного проектирования поселений, осуществления в случаях, предусмотренных Градостроительным кодексом Российской Федерации, осмотров зданий, сооружений и выдачи рекомендаций об устранении выявленных в ходе таких осмотров нарушений, направления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
</t>
    </r>
  </si>
  <si>
    <r>
      <t>Мероприятие 3.6.</t>
    </r>
    <r>
      <rPr>
        <sz val="9"/>
        <rFont val="Times New Roman"/>
        <family val="1"/>
        <charset val="204"/>
      </rPr>
      <t xml:space="preserve">                      </t>
    </r>
    <r>
      <rPr>
        <sz val="8"/>
        <rFont val="Times New Roman"/>
        <family val="1"/>
        <charset val="204"/>
      </rPr>
      <t>Обеспечение проведение выборов и референдумов</t>
    </r>
  </si>
  <si>
    <r>
      <t xml:space="preserve">Мероприятие 3.7.   </t>
    </r>
    <r>
      <rPr>
        <sz val="8"/>
        <rFont val="Times New Roman"/>
        <family val="1"/>
        <charset val="204"/>
      </rPr>
      <t xml:space="preserve">                      Арендная плата по договору аренды нежилых пемещений    (для выборов)</t>
    </r>
  </si>
  <si>
    <r>
      <t xml:space="preserve">Мероприятие 3.8.                   </t>
    </r>
    <r>
      <rPr>
        <sz val="9"/>
        <rFont val="Times New Roman"/>
        <family val="1"/>
        <charset val="204"/>
      </rPr>
      <t>Поощрение городских и сельских поселекний за достигнутый уровень социально-экономического развития территорий</t>
    </r>
  </si>
  <si>
    <r>
      <t xml:space="preserve">Мероприятие 1.7.                     </t>
    </r>
    <r>
      <rPr>
        <sz val="8"/>
        <rFont val="Times New Roman"/>
        <family val="1"/>
        <charset val="204"/>
      </rPr>
      <t>Изготовление ключей криптозащиты</t>
    </r>
  </si>
  <si>
    <t>Уровень обеспеченнности местами (площадками) накопления твердых коммунальных отходов</t>
  </si>
  <si>
    <r>
      <t xml:space="preserve">Мероприятие 1.1.   </t>
    </r>
    <r>
      <rPr>
        <b/>
        <sz val="8"/>
        <rFont val="Times New Roman"/>
        <family val="1"/>
        <charset val="204"/>
      </rPr>
      <t xml:space="preserve">                 </t>
    </r>
    <r>
      <rPr>
        <sz val="8"/>
        <rFont val="Times New Roman"/>
        <family val="1"/>
        <charset val="204"/>
      </rPr>
      <t>Проведение мероприятий в целях предотвращения и ликвидации паводковой ситуации на территории городского поселения</t>
    </r>
  </si>
  <si>
    <r>
      <t xml:space="preserve">Мероприятие 1.3.   </t>
    </r>
    <r>
      <rPr>
        <sz val="8"/>
        <rFont val="Times New Roman"/>
        <family val="1"/>
        <charset val="204"/>
      </rPr>
      <t xml:space="preserve">                       Проверка смет </t>
    </r>
  </si>
  <si>
    <r>
      <t xml:space="preserve">Мероприятие 1.5  </t>
    </r>
    <r>
      <rPr>
        <sz val="9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 xml:space="preserve">                             Услуги по дезинфекции в связи с новой коронавирусной инфекцией COVID 2019 </t>
    </r>
  </si>
  <si>
    <r>
      <t xml:space="preserve">Мероприятие 1.1.  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                           Очистка дорог от снега</t>
    </r>
  </si>
  <si>
    <r>
      <t xml:space="preserve">Мероприятие 1.2.  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                           Ремонт автомобильных дорог в р.п. Большеречье</t>
    </r>
  </si>
  <si>
    <r>
      <t xml:space="preserve">Мероприятие 1.4.                    </t>
    </r>
    <r>
      <rPr>
        <sz val="8"/>
        <rFont val="Times New Roman"/>
        <family val="1"/>
        <charset val="204"/>
      </rPr>
      <t>Межбюджетные трансферты бюджетам муниципальных районов из бюджета поселений проведение ремонта автомобильных дорог</t>
    </r>
  </si>
  <si>
    <r>
      <t>Мероприятие 1.5.</t>
    </r>
    <r>
      <rPr>
        <b/>
        <sz val="8"/>
        <rFont val="Times New Roman"/>
        <family val="1"/>
        <charset val="204"/>
      </rPr>
      <t xml:space="preserve">   </t>
    </r>
    <r>
      <rPr>
        <sz val="8"/>
        <rFont val="Times New Roman"/>
        <family val="1"/>
        <charset val="204"/>
      </rPr>
      <t xml:space="preserve">                          Проверка сметной документации по ремонту дорог в р.п. Большеречье</t>
    </r>
  </si>
  <si>
    <r>
      <t xml:space="preserve">Мероприятие 1.6.                            </t>
    </r>
    <r>
      <rPr>
        <sz val="8"/>
        <rFont val="Times New Roman"/>
        <family val="1"/>
        <charset val="204"/>
      </rPr>
      <t>Капитальный ремонт, ремонт автомобильных дорог общего пользования (ремонт автомобильной дороги в р.п. большеречье ул. Рабочая (от пересечения с ул. Лермонтова до пересечения с ул. 60 лет Октября))</t>
    </r>
  </si>
  <si>
    <r>
      <t xml:space="preserve">Мероприятие 1.7.                        </t>
    </r>
    <r>
      <rPr>
        <sz val="8"/>
        <rFont val="Times New Roman"/>
        <family val="1"/>
        <charset val="204"/>
      </rPr>
      <t>Строительный надзор</t>
    </r>
  </si>
  <si>
    <r>
      <t xml:space="preserve">Мероприятие 1.8.   </t>
    </r>
    <r>
      <rPr>
        <sz val="8"/>
        <rFont val="Times New Roman"/>
        <family val="1"/>
        <charset val="204"/>
      </rPr>
      <t xml:space="preserve">                     Изготовление проекта организации дорожного движения</t>
    </r>
  </si>
  <si>
    <r>
      <t xml:space="preserve">Мероприятие 1.9.                            </t>
    </r>
    <r>
      <rPr>
        <sz val="8"/>
        <rFont val="Times New Roman"/>
        <family val="1"/>
        <charset val="204"/>
      </rPr>
      <t>Капитальный ремонт, ремонт автомобильных дорог общего пользования местного значения в поселениях</t>
    </r>
  </si>
  <si>
    <r>
      <t xml:space="preserve">Мероприятие 1.10.      </t>
    </r>
    <r>
      <rPr>
        <sz val="8"/>
        <rFont val="Times New Roman"/>
        <family val="1"/>
        <charset val="204"/>
      </rPr>
      <t xml:space="preserve">                         Ремонт асфальтобетонного покрытия дороги по ул. Магистральная от пересечения с автодорогой Омск-Тара до пересечения              с ул. Трудовая, 1 этап</t>
    </r>
  </si>
  <si>
    <r>
      <t xml:space="preserve">Мероприятие 1.11.  </t>
    </r>
    <r>
      <rPr>
        <sz val="8"/>
        <rFont val="Times New Roman"/>
        <family val="1"/>
        <charset val="204"/>
      </rPr>
      <t xml:space="preserve">                             Ремонт асфальтобетонного покрытия дороги по ул. Дорожная от пересечения с 50 лет ВЛКСМ до пер. с ул. Олега Бронского, 1 этап</t>
    </r>
  </si>
  <si>
    <r>
      <t xml:space="preserve">Мероприятие 1.13.    </t>
    </r>
    <r>
      <rPr>
        <sz val="8"/>
        <rFont val="Times New Roman"/>
        <family val="1"/>
        <charset val="204"/>
      </rPr>
      <t xml:space="preserve">                             Ремонт автомобильной дороги по ул. Промышленная в р.п. Большеречье Большереченского района Омской области от пересеченнрия с ул. Лермонтова до пересечения с ул. Красноармейская</t>
    </r>
  </si>
  <si>
    <r>
      <t xml:space="preserve">Мероприятие 1.14.  </t>
    </r>
    <r>
      <rPr>
        <sz val="8"/>
        <rFont val="Times New Roman"/>
        <family val="1"/>
        <charset val="204"/>
      </rPr>
      <t xml:space="preserve">                                  Ремонт автомобильной дороги по ул. Лермонтова в р.п. Большеречье Большереченского райолна Омской области от пересечения с ул. Промышленная по направлению к а/д Омск-Тара 1-й этап </t>
    </r>
  </si>
  <si>
    <r>
      <t xml:space="preserve">Мероприятие 1.15.                              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  Ремонт участка автомобильной дороги по ул. 50 лет ВЛКСМ в р.п. Большеречье Большереченского района Омской области от пересечения с ул. Рабочая до жилого дома № 29 </t>
    </r>
  </si>
  <si>
    <r>
      <t xml:space="preserve">Мероприятие 1.16.  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                          Ремонт участка автомобильной дороги по ул. Красноармейская в р.п. Большеречье Большереченского района Омской области от нежилого здания № 44 до жилого дома № 59 </t>
    </r>
  </si>
  <si>
    <r>
      <t xml:space="preserve">Мероприятие 1.17.  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                           Ремонт участка автомобильной дороги по ул. Красноармейская в р.п. Большеречье Большереченского района Омской области от пересечения с ул. Новая до жилого дома № 16 </t>
    </r>
  </si>
  <si>
    <r>
      <t xml:space="preserve">Мероприятие 1.18.  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                           Ремонт участка автомобильной дороги по ул. Советов в р.п. Большеречье Большереченского района Омской области от пересечения с ул. 7-й Тупик до жилого дома № 182а </t>
    </r>
  </si>
  <si>
    <r>
      <t xml:space="preserve">Мероприятие 1.19.  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                             Ремонт участка автомобильной дороги по ул.Пролетарская  в р.п. Большеречье Большереченского района Омской области отздания №119 до здания №83</t>
    </r>
  </si>
  <si>
    <r>
      <t xml:space="preserve">Мероприятие 1.20.  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                                Ремонт участка автомобильной дороги по ул.Пролетарская  в р.п. Большеречье Большереченского района Омской области от жилого дома №30 до пересечения с ул. Советов</t>
    </r>
  </si>
  <si>
    <r>
      <t xml:space="preserve">Мероприятие 1.21.                           </t>
    </r>
    <r>
      <rPr>
        <sz val="8"/>
        <rFont val="Times New Roman"/>
        <family val="1"/>
        <charset val="204"/>
      </rPr>
      <t xml:space="preserve">  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МБОУ "Большереченская СОШ" корпус № 1 по ул. 50 лет ВЛКСМ в р.п. Большеречье Большереченского муниципального района Омской области</t>
    </r>
  </si>
  <si>
    <r>
      <t xml:space="preserve">Мероприятие 1.22.                             </t>
    </r>
    <r>
      <rPr>
        <sz val="9"/>
        <rFont val="Times New Roman"/>
        <family val="1"/>
        <charset val="204"/>
      </rPr>
      <t>У</t>
    </r>
    <r>
      <rPr>
        <sz val="8"/>
        <rFont val="Times New Roman"/>
        <family val="1"/>
        <charset val="204"/>
      </rPr>
      <t>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МБОУ "Большереченская СОШ" корпус № 2 по ул. Октябрьская в р.п. Большеречье Большереченского муниципального района Омской области</t>
    </r>
  </si>
  <si>
    <r>
      <t xml:space="preserve">Мероприятие 1.23. </t>
    </r>
    <r>
      <rPr>
        <sz val="8"/>
        <rFont val="Times New Roman"/>
        <family val="1"/>
        <charset val="204"/>
      </rPr>
      <t xml:space="preserve">                           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МБОУ "Большереченская ООШ" по ул. Магистральная в р.п. Большеречье Большереченского муниципального района  Омской области</t>
    </r>
  </si>
  <si>
    <r>
      <t xml:space="preserve">Основное мероприятие 2                       </t>
    </r>
    <r>
      <rPr>
        <sz val="8"/>
        <rFont val="Times New Roman"/>
        <family val="1"/>
        <charset val="204"/>
      </rPr>
      <t>Организация транспортного обслуживания</t>
    </r>
  </si>
  <si>
    <r>
      <t xml:space="preserve">Мероприятие 2.1.                        </t>
    </r>
    <r>
      <rPr>
        <sz val="8"/>
        <rFont val="Times New Roman"/>
        <family val="1"/>
        <charset val="204"/>
      </rPr>
      <t>Организация транспортного обслуживания населения</t>
    </r>
  </si>
  <si>
    <r>
      <t xml:space="preserve">Мероприятие 1.6. </t>
    </r>
    <r>
      <rPr>
        <sz val="9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 xml:space="preserve">                 Реализация мероприятий связанных с благоустройством территорий Большереченского городского поселения
             </t>
    </r>
  </si>
  <si>
    <r>
      <t xml:space="preserve">Мероприятие 1.6                      </t>
    </r>
    <r>
      <rPr>
        <sz val="8"/>
        <rFont val="Times New Roman"/>
        <family val="1"/>
        <charset val="204"/>
      </rPr>
      <t>Приобретение имущства для мероприятий от чрезвычайных ситуаций природного и техногенного характера, обеспечение первичных мер пожарной безопасности, гражданской обороны</t>
    </r>
  </si>
  <si>
    <r>
      <t xml:space="preserve">Мероприятие 1.7                                </t>
    </r>
    <r>
      <rPr>
        <sz val="8"/>
        <rFont val="Times New Roman"/>
        <family val="1"/>
        <charset val="204"/>
      </rPr>
      <t>Оказание поддержки гражданам и их объединениям, участвующим в охране общественного порядка, создание условий для деятельности народных дружин</t>
    </r>
  </si>
  <si>
    <r>
      <t xml:space="preserve">Мероприятие 1.1       </t>
    </r>
    <r>
      <rPr>
        <sz val="8"/>
        <rFont val="Times New Roman"/>
        <family val="1"/>
        <charset val="204"/>
      </rPr>
      <t xml:space="preserve">            Регулирование тарифов на оказание банно-прачечных услуг</t>
    </r>
  </si>
  <si>
    <r>
      <t xml:space="preserve">Основное мероприятие 3.       </t>
    </r>
    <r>
      <rPr>
        <sz val="8"/>
        <rFont val="Times New Roman"/>
        <family val="1"/>
        <charset val="204"/>
      </rPr>
      <t>Подготовка документов территориального планирования Омской области и муниципальных образований Омской области, в том числе внесение изменений в такие документы и разработка на их основании документации по планировке территории</t>
    </r>
  </si>
  <si>
    <r>
      <t xml:space="preserve">Мероприятие 2.1.                     </t>
    </r>
    <r>
      <rPr>
        <sz val="8"/>
        <rFont val="Times New Roman"/>
        <family val="1"/>
        <charset val="204"/>
      </rPr>
      <t>Строительство межпоселкового водопроволда р.п. Большеречье - микрорайон "Южный Форпост" - с. Шипицыно</t>
    </r>
  </si>
  <si>
    <r>
      <t>Основное мероприятие 2.</t>
    </r>
    <r>
      <rPr>
        <sz val="8"/>
        <rFont val="Times New Roman"/>
        <family val="1"/>
        <charset val="204"/>
      </rPr>
      <t xml:space="preserve">                      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 муниципальной собственности</t>
    </r>
  </si>
  <si>
    <r>
      <t>Мероприятие 1.2</t>
    </r>
    <r>
      <rPr>
        <sz val="9"/>
        <rFont val="Times New Roman"/>
        <family val="1"/>
        <charset val="204"/>
      </rPr>
      <t xml:space="preserve">      </t>
    </r>
    <r>
      <rPr>
        <sz val="8"/>
        <rFont val="Times New Roman"/>
        <family val="1"/>
        <charset val="204"/>
      </rPr>
      <t xml:space="preserve">              Межбюджетные трансферты бюджетам муниципальных районов из бюджетов поселений на организацию в границах поселения теплоснабжения населения</t>
    </r>
  </si>
  <si>
    <r>
      <t>Основное мероприятие 1.</t>
    </r>
    <r>
      <rPr>
        <sz val="9"/>
        <rFont val="Times New Roman"/>
        <family val="1"/>
        <charset val="204"/>
      </rPr>
      <t xml:space="preserve">                       </t>
    </r>
    <r>
      <rPr>
        <sz val="8"/>
        <rFont val="Times New Roman"/>
        <family val="1"/>
        <charset val="204"/>
      </rPr>
      <t>Регулирование тарифов организациям коммунального комплекса</t>
    </r>
  </si>
  <si>
    <r>
      <t xml:space="preserve">Мероприятие 3.5.                         </t>
    </r>
    <r>
      <rPr>
        <sz val="8"/>
        <rFont val="Times New Roman"/>
        <family val="1"/>
        <charset val="204"/>
      </rPr>
      <t xml:space="preserve">Субвенции на осуществления первичного воинского учета на территориях, где отсутствуют военные коммисариаты
. </t>
    </r>
  </si>
  <si>
    <t xml:space="preserve">к муниципальной программе </t>
  </si>
  <si>
    <t>"Развитие социально-экономического потенциала"</t>
  </si>
  <si>
    <t>Структура муниципальной программы  Большереченского городского поселения Большереченского муниципального района Омской области "Развитие социально-экономического потенциала"</t>
  </si>
  <si>
    <t>Подпрограмма «Повышение эффективности деятельности администрации поселения и управления муниципальным имуществом»</t>
  </si>
  <si>
    <t>Подпрограмма «Защита населения  и территории от чрезвычайных ситуаций природного и техногенного характера, обеспечение первичных мер пожарной безопасности,
гражданской обороны»</t>
  </si>
  <si>
    <t>Итого по подпрограмме «Повышение эффективности деятельности администрации поселения и управления муниципальным имуществом»</t>
  </si>
  <si>
    <t>Итого по подпрограмме «Защита населения  и территории от чрезвычайных ситуаций природного и техногенного характера, обеспечение первичных мер пожарной безопасности,
гражданской обороны»</t>
  </si>
  <si>
    <t>Подпрограмма «Содействие занятости населения»</t>
  </si>
  <si>
    <t>Итого по подпрограмме «Содействие занятости населения»</t>
  </si>
  <si>
    <t>Подпрограмма "Повышение безопасности дорожного движения"</t>
  </si>
  <si>
    <t>Итого по подпрограмме "Повышение безопасности дорожного движения"</t>
  </si>
  <si>
    <t xml:space="preserve">Подпрограмма "Благоустройство территории поселения" </t>
  </si>
  <si>
    <t xml:space="preserve">Итого по подпрограмме "Благоустройство территории поселения" </t>
  </si>
  <si>
    <t>Подпрограмма "Развитие культуры"</t>
  </si>
  <si>
    <t>Итого по подпрограмме "Развитие культуры"</t>
  </si>
  <si>
    <t>Подпрограмма "Развитие физической культуры и спорта, молодежной политики"</t>
  </si>
  <si>
    <t>Итого по подпрограмме "Развитие физической культуры и спорта, молодежной политики"</t>
  </si>
  <si>
    <t>Подпрограмма "Развитие жилищно-коммунального комплекса"</t>
  </si>
  <si>
    <t>Итого по подпрограмме "Развитие жилищно-коммунального комплекса"</t>
  </si>
  <si>
    <t>Подпрограмма "Охрана окружающей среды"</t>
  </si>
  <si>
    <t>Итого по подпрограмме "Охрана окружающей среды"</t>
  </si>
  <si>
    <t>Всего по муниципальной программе Большереченского городского поселения Большереченского муниципального района Омской области "Развитие социально-экономического потенциала"</t>
  </si>
  <si>
    <t>Уровень обеспеченности жителей Большереченского городского поселения потребности в услугах бани и прачечной</t>
  </si>
  <si>
    <t>Объем (рублей)</t>
  </si>
  <si>
    <r>
      <t xml:space="preserve">Основное мероприятие 3.1.       </t>
    </r>
    <r>
      <rPr>
        <sz val="8"/>
        <rFont val="Times New Roman"/>
        <family val="1"/>
        <charset val="204"/>
      </rPr>
      <t>Подготовка документов территориального планирования Омской области и муниципальных образований Омской области, в том числе внесение изменений в такие документы и разработка на их основании документации по планировке территории</t>
    </r>
  </si>
  <si>
    <r>
      <t xml:space="preserve">Основное мероприятие 3.2.       </t>
    </r>
    <r>
      <rPr>
        <sz val="8"/>
        <rFont val="Times New Roman"/>
        <family val="1"/>
        <charset val="204"/>
      </rPr>
      <t>Разработка правил землепользования и застройки муниципальных образований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</t>
    </r>
  </si>
  <si>
    <t>к постановлению Администрации</t>
  </si>
  <si>
    <r>
      <t>Мероприятие 1.3.</t>
    </r>
    <r>
      <rPr>
        <sz val="9"/>
        <rFont val="Times New Roman"/>
        <family val="1"/>
        <charset val="204"/>
      </rPr>
      <t xml:space="preserve">                           </t>
    </r>
    <r>
      <rPr>
        <sz val="8"/>
        <rFont val="Times New Roman"/>
        <family val="1"/>
        <charset val="204"/>
      </rPr>
      <t>Содержание автомобильных дорог</t>
    </r>
  </si>
  <si>
    <r>
      <rPr>
        <b/>
        <sz val="9"/>
        <rFont val="Times New Roman"/>
        <family val="1"/>
        <charset val="204"/>
      </rPr>
      <t xml:space="preserve">Мероприятие 1.24. </t>
    </r>
    <r>
      <rPr>
        <sz val="8"/>
        <rFont val="Times New Roman"/>
        <family val="1"/>
        <charset val="204"/>
      </rPr>
      <t xml:space="preserve">               Содержаниеи автомобильных дорог в р.п. Большеречье Большереченского горйона Омской области</t>
    </r>
  </si>
  <si>
    <r>
      <t xml:space="preserve">Мероприятие 1.7. </t>
    </r>
    <r>
      <rPr>
        <sz val="9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 xml:space="preserve">                 Содержание мест захоронений
             </t>
    </r>
  </si>
  <si>
    <r>
      <t>Мероприятие 1.3</t>
    </r>
    <r>
      <rPr>
        <sz val="9"/>
        <rFont val="Times New Roman"/>
        <family val="1"/>
        <charset val="204"/>
      </rPr>
      <t xml:space="preserve">      </t>
    </r>
    <r>
      <rPr>
        <sz val="8"/>
        <rFont val="Times New Roman"/>
        <family val="1"/>
        <charset val="204"/>
      </rPr>
      <t xml:space="preserve">                   Ремонт, содержание, техническое олбслуживание водопроводных сетей и объекьлв водоснабжения</t>
    </r>
  </si>
  <si>
    <r>
      <t xml:space="preserve">Мероприятие 1.8                               </t>
    </r>
    <r>
      <rPr>
        <sz val="8"/>
        <rFont val="Times New Roman"/>
        <family val="1"/>
        <charset val="204"/>
      </rPr>
      <t>Устройство и содержание противопожарных полос, пртивопожарная опашка территории населенных пунктов поселения</t>
    </r>
  </si>
  <si>
    <r>
      <t xml:space="preserve">Мероприятие 1.8. </t>
    </r>
    <r>
      <rPr>
        <sz val="9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 xml:space="preserve">                    Субсидия муниципальным унитарным предприятиям Большереченского городского поселения Большереченского муниципального района Омской области на финансирование непредвиденных расходов, на финансовое обеспечение расходов, связанных с оказанием финансовой помощи в целях перупреждения банкротства, восстановления платежеспособности и их финансового оздаровления</t>
    </r>
  </si>
  <si>
    <r>
      <t xml:space="preserve">Мероприятие 1.1             </t>
    </r>
    <r>
      <rPr>
        <sz val="8"/>
        <rFont val="Times New Roman"/>
        <family val="1"/>
        <charset val="204"/>
      </rPr>
      <t>Межбюджетные трансферты передаваемые бюджетам муниципальных районов из бюджетов поселений на создание условий для организации досуга и обеспечения жителей поселения услугами организации культуры.</t>
    </r>
  </si>
  <si>
    <r>
      <t>Мероприятие 1.4</t>
    </r>
    <r>
      <rPr>
        <sz val="9"/>
        <rFont val="Times New Roman"/>
        <family val="1"/>
        <charset val="204"/>
      </rPr>
      <t xml:space="preserve">      </t>
    </r>
    <r>
      <rPr>
        <sz val="8"/>
        <rFont val="Times New Roman"/>
        <family val="1"/>
        <charset val="204"/>
      </rPr>
      <t xml:space="preserve">                   Субсидия муниципальным унитарным предприятиям Большереченского городского поселения Большереченского муниципального района Омской области на финансирование непредвиденных расходов, на финансовое обеспечение расходов, связанных с оказанием финансовой помощи в целях перупреждения банкротства, восстановления платежеспособности и их финансового оздаровления</t>
    </r>
  </si>
  <si>
    <t>от 15 октября 2024 года № 76</t>
  </si>
  <si>
    <t xml:space="preserve">Приложение  №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</si>
</sst>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10"/>
      <name val="Calibri"/>
      <family val="2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8" fillId="0" borderId="0" xfId="0" applyFont="1"/>
    <xf numFmtId="0" fontId="5" fillId="0" borderId="0" xfId="0" applyFont="1"/>
    <xf numFmtId="0" fontId="12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2" borderId="0" xfId="0" applyFont="1" applyFill="1"/>
    <xf numFmtId="0" fontId="0" fillId="2" borderId="0" xfId="0" applyFill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6" fillId="0" borderId="2" xfId="0" applyFont="1" applyBorder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16" fillId="0" borderId="4" xfId="0" applyNumberFormat="1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/>
    <xf numFmtId="0" fontId="5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10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16" fillId="0" borderId="5" xfId="0" applyFont="1" applyBorder="1" applyAlignment="1">
      <alignment wrapText="1"/>
    </xf>
    <xf numFmtId="0" fontId="16" fillId="0" borderId="9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/>
    </xf>
    <xf numFmtId="0" fontId="11" fillId="0" borderId="11" xfId="0" applyFont="1" applyBorder="1" applyAlignment="1">
      <alignment horizontal="left" vertical="center" wrapText="1"/>
    </xf>
    <xf numFmtId="0" fontId="16" fillId="0" borderId="1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2" fillId="0" borderId="6" xfId="0" applyFont="1" applyBorder="1" applyAlignment="1">
      <alignment horizontal="left" vertical="top" wrapText="1"/>
    </xf>
    <xf numFmtId="0" fontId="16" fillId="0" borderId="2" xfId="0" applyFont="1" applyBorder="1"/>
    <xf numFmtId="0" fontId="16" fillId="0" borderId="1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0" fillId="0" borderId="11" xfId="0" applyFont="1" applyBorder="1" applyAlignment="1">
      <alignment vertical="center" wrapText="1"/>
    </xf>
    <xf numFmtId="0" fontId="17" fillId="0" borderId="1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6" fillId="0" borderId="4" xfId="0" applyFont="1" applyBorder="1"/>
    <xf numFmtId="0" fontId="16" fillId="0" borderId="7" xfId="0" applyFont="1" applyBorder="1"/>
    <xf numFmtId="0" fontId="6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3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739"/>
  <sheetViews>
    <sheetView tabSelected="1" view="pageBreakPreview" zoomScaleNormal="100" zoomScaleSheetLayoutView="100" workbookViewId="0">
      <selection activeCell="F23" sqref="F23:N23"/>
    </sheetView>
  </sheetViews>
  <sheetFormatPr defaultRowHeight="15" x14ac:dyDescent="0.25"/>
  <cols>
    <col min="1" max="1" width="4.7109375" customWidth="1"/>
    <col min="2" max="2" width="29.85546875" customWidth="1"/>
    <col min="3" max="3" width="7.28515625" customWidth="1"/>
    <col min="4" max="4" width="6.85546875" customWidth="1"/>
    <col min="5" max="5" width="9.140625" hidden="1" customWidth="1"/>
    <col min="6" max="6" width="30.5703125" customWidth="1"/>
    <col min="7" max="7" width="17.28515625" customWidth="1"/>
    <col min="8" max="8" width="13.5703125" customWidth="1"/>
    <col min="9" max="9" width="14.85546875" customWidth="1"/>
    <col min="10" max="10" width="12.7109375" customWidth="1"/>
    <col min="11" max="11" width="14" style="2" customWidth="1"/>
    <col min="12" max="14" width="12.7109375" customWidth="1"/>
    <col min="15" max="15" width="21.28515625" customWidth="1"/>
    <col min="16" max="16" width="6.7109375" customWidth="1"/>
    <col min="17" max="17" width="6.140625" customWidth="1"/>
    <col min="18" max="24" width="5.140625" customWidth="1"/>
    <col min="25" max="25" width="0.140625" hidden="1" customWidth="1"/>
    <col min="26" max="27" width="8.85546875" hidden="1" customWidth="1"/>
  </cols>
  <sheetData>
    <row r="1" spans="1:24" ht="15.75" x14ac:dyDescent="0.3">
      <c r="O1" s="199" t="s">
        <v>190</v>
      </c>
      <c r="P1" s="200"/>
      <c r="Q1" s="200"/>
      <c r="R1" s="200"/>
      <c r="S1" s="200"/>
      <c r="T1" s="200"/>
      <c r="U1" s="200"/>
      <c r="V1" s="200"/>
      <c r="W1" s="200"/>
      <c r="X1" s="200"/>
    </row>
    <row r="2" spans="1:24" ht="15.75" x14ac:dyDescent="0.3">
      <c r="O2" s="199" t="s">
        <v>180</v>
      </c>
      <c r="P2" s="200"/>
      <c r="Q2" s="200"/>
      <c r="R2" s="200"/>
      <c r="S2" s="200"/>
      <c r="T2" s="200"/>
      <c r="U2" s="200"/>
      <c r="V2" s="200"/>
      <c r="W2" s="200"/>
      <c r="X2" s="200"/>
    </row>
    <row r="3" spans="1:24" ht="15.75" x14ac:dyDescent="0.3">
      <c r="O3" s="199" t="s">
        <v>16</v>
      </c>
      <c r="P3" s="200"/>
      <c r="Q3" s="200"/>
      <c r="R3" s="200"/>
      <c r="S3" s="200"/>
      <c r="T3" s="200"/>
      <c r="U3" s="200"/>
      <c r="V3" s="200"/>
      <c r="W3" s="200"/>
      <c r="X3" s="200"/>
    </row>
    <row r="4" spans="1:24" ht="15.75" x14ac:dyDescent="0.3">
      <c r="O4" s="199" t="s">
        <v>14</v>
      </c>
      <c r="P4" s="200"/>
      <c r="Q4" s="200"/>
      <c r="R4" s="200"/>
      <c r="S4" s="200"/>
      <c r="T4" s="200"/>
      <c r="U4" s="200"/>
      <c r="V4" s="200"/>
      <c r="W4" s="200"/>
      <c r="X4" s="200"/>
    </row>
    <row r="5" spans="1:24" ht="15.75" x14ac:dyDescent="0.3">
      <c r="O5" s="199" t="s">
        <v>15</v>
      </c>
      <c r="P5" s="200"/>
      <c r="Q5" s="200"/>
      <c r="R5" s="200"/>
      <c r="S5" s="200"/>
      <c r="T5" s="200"/>
      <c r="U5" s="200"/>
      <c r="V5" s="200"/>
      <c r="W5" s="200"/>
      <c r="X5" s="200"/>
    </row>
    <row r="6" spans="1:24" ht="18.75" x14ac:dyDescent="0.3">
      <c r="O6" s="201" t="s">
        <v>189</v>
      </c>
      <c r="P6" s="201"/>
      <c r="Q6" s="201"/>
      <c r="R6" s="201"/>
      <c r="S6" s="201"/>
      <c r="T6" s="201"/>
      <c r="U6" s="201"/>
      <c r="V6" s="201"/>
      <c r="W6" s="201"/>
      <c r="X6" s="201"/>
    </row>
    <row r="8" spans="1:24" ht="18.7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L8" s="17"/>
      <c r="M8" s="4" t="s">
        <v>28</v>
      </c>
      <c r="N8" s="4"/>
      <c r="O8" s="199" t="s">
        <v>29</v>
      </c>
      <c r="P8" s="200"/>
      <c r="Q8" s="200"/>
      <c r="R8" s="200"/>
      <c r="S8" s="200"/>
      <c r="T8" s="200"/>
      <c r="U8" s="200"/>
      <c r="V8" s="200"/>
      <c r="W8" s="200"/>
      <c r="X8" s="200"/>
    </row>
    <row r="9" spans="1:24" ht="18.7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L9" s="17"/>
      <c r="M9" s="4"/>
      <c r="N9" s="4"/>
      <c r="O9" s="199" t="s">
        <v>154</v>
      </c>
      <c r="P9" s="200"/>
      <c r="Q9" s="200"/>
      <c r="R9" s="200"/>
      <c r="S9" s="200"/>
      <c r="T9" s="200"/>
      <c r="U9" s="200"/>
      <c r="V9" s="200"/>
      <c r="W9" s="200"/>
      <c r="X9" s="200"/>
    </row>
    <row r="10" spans="1:24" ht="18.7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L10" s="17"/>
      <c r="M10" s="4"/>
      <c r="N10" s="4"/>
      <c r="O10" s="199" t="s">
        <v>16</v>
      </c>
      <c r="P10" s="200"/>
      <c r="Q10" s="200"/>
      <c r="R10" s="200"/>
      <c r="S10" s="200"/>
      <c r="T10" s="200"/>
      <c r="U10" s="200"/>
      <c r="V10" s="200"/>
      <c r="W10" s="200"/>
      <c r="X10" s="200"/>
    </row>
    <row r="11" spans="1:24" ht="18.75" customHeigh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L11" s="17"/>
      <c r="M11" s="4"/>
      <c r="N11" s="4"/>
      <c r="O11" s="199" t="s">
        <v>14</v>
      </c>
      <c r="P11" s="200"/>
      <c r="Q11" s="200"/>
      <c r="R11" s="200"/>
      <c r="S11" s="200"/>
      <c r="T11" s="200"/>
      <c r="U11" s="200"/>
      <c r="V11" s="200"/>
      <c r="W11" s="200"/>
      <c r="X11" s="200"/>
    </row>
    <row r="12" spans="1:24" ht="18.7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L12" s="17"/>
      <c r="M12" s="4"/>
      <c r="N12" s="4"/>
      <c r="O12" s="199" t="s">
        <v>15</v>
      </c>
      <c r="P12" s="200"/>
      <c r="Q12" s="200"/>
      <c r="R12" s="200"/>
      <c r="S12" s="200"/>
      <c r="T12" s="200"/>
      <c r="U12" s="200"/>
      <c r="V12" s="200"/>
      <c r="W12" s="200"/>
      <c r="X12" s="200"/>
    </row>
    <row r="13" spans="1:24" ht="18.75" customHeigh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L13" s="17"/>
      <c r="M13" s="4"/>
      <c r="N13" s="4"/>
      <c r="O13" s="201" t="s">
        <v>155</v>
      </c>
      <c r="P13" s="201"/>
      <c r="Q13" s="201"/>
      <c r="R13" s="201"/>
      <c r="S13" s="201"/>
      <c r="T13" s="201"/>
      <c r="U13" s="201"/>
      <c r="V13" s="201"/>
      <c r="W13" s="201"/>
      <c r="X13" s="201"/>
    </row>
    <row r="14" spans="1:24" ht="18.75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L14" s="17"/>
      <c r="M14" s="4"/>
      <c r="N14" s="4"/>
      <c r="O14" s="4"/>
      <c r="P14" s="4"/>
      <c r="Q14" s="4"/>
      <c r="R14" s="4"/>
      <c r="S14" s="2"/>
      <c r="T14" s="2"/>
      <c r="U14" s="2"/>
      <c r="V14" s="2"/>
      <c r="W14" s="2"/>
      <c r="X14" s="2"/>
    </row>
    <row r="15" spans="1:24" ht="18.75" x14ac:dyDescent="0.3">
      <c r="A15" s="131" t="s">
        <v>156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2"/>
      <c r="P15" s="132"/>
      <c r="Q15" s="132"/>
      <c r="R15" s="132"/>
      <c r="S15" s="132"/>
      <c r="T15" s="132"/>
      <c r="U15" s="132"/>
      <c r="V15" s="132"/>
      <c r="W15" s="133"/>
      <c r="X15" s="133"/>
    </row>
    <row r="16" spans="1:24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9" ht="19.5" customHeight="1" x14ac:dyDescent="0.25">
      <c r="A17" s="67" t="s">
        <v>20</v>
      </c>
      <c r="B17" s="67" t="s">
        <v>21</v>
      </c>
      <c r="C17" s="81" t="s">
        <v>24</v>
      </c>
      <c r="D17" s="73"/>
      <c r="E17" s="119" t="s">
        <v>25</v>
      </c>
      <c r="F17" s="73" t="s">
        <v>26</v>
      </c>
      <c r="G17" s="73"/>
      <c r="H17" s="73"/>
      <c r="I17" s="73"/>
      <c r="J17" s="73"/>
      <c r="K17" s="73"/>
      <c r="L17" s="73"/>
      <c r="M17" s="73"/>
      <c r="N17" s="73"/>
      <c r="O17" s="134" t="s">
        <v>27</v>
      </c>
      <c r="P17" s="135"/>
      <c r="Q17" s="135"/>
      <c r="R17" s="135"/>
      <c r="S17" s="135"/>
      <c r="T17" s="135"/>
      <c r="U17" s="135"/>
      <c r="V17" s="135"/>
      <c r="W17" s="135"/>
      <c r="X17" s="135"/>
      <c r="Y17" s="2"/>
      <c r="Z17" s="2"/>
      <c r="AA17" s="2"/>
      <c r="AB17" s="2"/>
      <c r="AC17" s="2"/>
    </row>
    <row r="18" spans="1:29" x14ac:dyDescent="0.25">
      <c r="A18" s="55"/>
      <c r="B18" s="55"/>
      <c r="C18" s="81" t="s">
        <v>30</v>
      </c>
      <c r="D18" s="81" t="s">
        <v>31</v>
      </c>
      <c r="E18" s="119"/>
      <c r="F18" s="67" t="s">
        <v>32</v>
      </c>
      <c r="G18" s="73" t="s">
        <v>177</v>
      </c>
      <c r="H18" s="73"/>
      <c r="I18" s="73"/>
      <c r="J18" s="73"/>
      <c r="K18" s="73"/>
      <c r="L18" s="73"/>
      <c r="M18" s="73"/>
      <c r="N18" s="73"/>
      <c r="O18" s="67" t="s">
        <v>33</v>
      </c>
      <c r="P18" s="151" t="s">
        <v>34</v>
      </c>
      <c r="Q18" s="156" t="s">
        <v>35</v>
      </c>
      <c r="R18" s="157"/>
      <c r="S18" s="157"/>
      <c r="T18" s="157"/>
      <c r="U18" s="157"/>
      <c r="V18" s="157"/>
      <c r="W18" s="157"/>
      <c r="X18" s="157"/>
      <c r="Y18" s="2"/>
      <c r="Z18" s="2"/>
      <c r="AA18" s="2"/>
      <c r="AB18" s="2"/>
      <c r="AC18" s="2"/>
    </row>
    <row r="19" spans="1:29" ht="24.75" customHeight="1" x14ac:dyDescent="0.25">
      <c r="A19" s="55"/>
      <c r="B19" s="55"/>
      <c r="C19" s="81"/>
      <c r="D19" s="81"/>
      <c r="E19" s="140"/>
      <c r="F19" s="55"/>
      <c r="G19" s="67" t="s">
        <v>22</v>
      </c>
      <c r="H19" s="81" t="s">
        <v>23</v>
      </c>
      <c r="I19" s="73"/>
      <c r="J19" s="73"/>
      <c r="K19" s="73"/>
      <c r="L19" s="73"/>
      <c r="M19" s="73"/>
      <c r="N19" s="73"/>
      <c r="O19" s="55"/>
      <c r="P19" s="152"/>
      <c r="Q19" s="136" t="s">
        <v>22</v>
      </c>
      <c r="R19" s="81" t="s">
        <v>23</v>
      </c>
      <c r="S19" s="73"/>
      <c r="T19" s="73"/>
      <c r="U19" s="73"/>
      <c r="V19" s="73"/>
      <c r="W19" s="73"/>
      <c r="X19" s="73"/>
      <c r="Y19" s="2"/>
      <c r="Z19" s="2"/>
      <c r="AA19" s="2"/>
      <c r="AB19" s="2"/>
      <c r="AC19" s="2"/>
    </row>
    <row r="20" spans="1:29" ht="15" customHeight="1" x14ac:dyDescent="0.25">
      <c r="A20" s="72"/>
      <c r="B20" s="72"/>
      <c r="C20" s="81"/>
      <c r="D20" s="81"/>
      <c r="E20" s="140"/>
      <c r="F20" s="72"/>
      <c r="G20" s="72"/>
      <c r="H20" s="9">
        <v>2020</v>
      </c>
      <c r="I20" s="9">
        <v>2021</v>
      </c>
      <c r="J20" s="9">
        <v>2022</v>
      </c>
      <c r="K20" s="9">
        <v>2023</v>
      </c>
      <c r="L20" s="9">
        <v>2024</v>
      </c>
      <c r="M20" s="9">
        <v>2025</v>
      </c>
      <c r="N20" s="9">
        <v>2026</v>
      </c>
      <c r="O20" s="72"/>
      <c r="P20" s="137"/>
      <c r="Q20" s="137"/>
      <c r="R20" s="9">
        <v>2020</v>
      </c>
      <c r="S20" s="9">
        <v>2021</v>
      </c>
      <c r="T20" s="9">
        <v>2022</v>
      </c>
      <c r="U20" s="9">
        <v>2023</v>
      </c>
      <c r="V20" s="9">
        <v>2024</v>
      </c>
      <c r="W20" s="9">
        <v>2025</v>
      </c>
      <c r="X20" s="9">
        <v>2026</v>
      </c>
      <c r="Y20" s="2"/>
      <c r="Z20" s="2"/>
      <c r="AA20" s="2"/>
      <c r="AB20" s="2"/>
      <c r="AC20" s="2"/>
    </row>
    <row r="21" spans="1:29" x14ac:dyDescent="0.25">
      <c r="A21" s="10">
        <v>1</v>
      </c>
      <c r="B21" s="10">
        <v>2</v>
      </c>
      <c r="C21" s="10">
        <v>3</v>
      </c>
      <c r="D21" s="10">
        <v>4</v>
      </c>
      <c r="E21" s="10">
        <v>5</v>
      </c>
      <c r="F21" s="10">
        <v>6</v>
      </c>
      <c r="G21" s="10">
        <v>7</v>
      </c>
      <c r="H21" s="10">
        <v>8</v>
      </c>
      <c r="I21" s="10">
        <v>9</v>
      </c>
      <c r="J21" s="10">
        <v>10</v>
      </c>
      <c r="K21" s="10">
        <v>11</v>
      </c>
      <c r="L21" s="10">
        <v>12</v>
      </c>
      <c r="M21" s="10">
        <v>13</v>
      </c>
      <c r="N21" s="10">
        <v>14</v>
      </c>
      <c r="O21" s="10">
        <v>16</v>
      </c>
      <c r="P21" s="10">
        <v>17</v>
      </c>
      <c r="Q21" s="10">
        <v>18</v>
      </c>
      <c r="R21" s="10">
        <v>19</v>
      </c>
      <c r="S21" s="10">
        <v>20</v>
      </c>
      <c r="T21" s="10">
        <v>21</v>
      </c>
      <c r="U21" s="10">
        <v>22</v>
      </c>
      <c r="V21" s="10">
        <v>23</v>
      </c>
      <c r="W21" s="10">
        <v>24</v>
      </c>
      <c r="X21" s="10">
        <v>25</v>
      </c>
      <c r="Y21" s="2"/>
      <c r="Z21" s="2"/>
      <c r="AA21" s="2"/>
      <c r="AB21" s="2"/>
      <c r="AC21" s="2"/>
    </row>
    <row r="22" spans="1:29" ht="64.5" customHeight="1" x14ac:dyDescent="0.25">
      <c r="A22" s="138" t="s">
        <v>54</v>
      </c>
      <c r="B22" s="139"/>
      <c r="C22" s="9">
        <v>2020</v>
      </c>
      <c r="D22" s="9">
        <v>2026</v>
      </c>
      <c r="E22" s="9" t="s">
        <v>36</v>
      </c>
      <c r="F22" s="9" t="s">
        <v>36</v>
      </c>
      <c r="G22" s="18" t="s">
        <v>36</v>
      </c>
      <c r="H22" s="18" t="s">
        <v>36</v>
      </c>
      <c r="I22" s="18" t="s">
        <v>36</v>
      </c>
      <c r="J22" s="18" t="s">
        <v>36</v>
      </c>
      <c r="K22" s="18" t="s">
        <v>36</v>
      </c>
      <c r="L22" s="18" t="s">
        <v>36</v>
      </c>
      <c r="M22" s="18" t="s">
        <v>36</v>
      </c>
      <c r="N22" s="18" t="s">
        <v>36</v>
      </c>
      <c r="O22" s="9" t="s">
        <v>36</v>
      </c>
      <c r="P22" s="9" t="s">
        <v>36</v>
      </c>
      <c r="Q22" s="9" t="s">
        <v>36</v>
      </c>
      <c r="R22" s="9" t="s">
        <v>36</v>
      </c>
      <c r="S22" s="9" t="s">
        <v>36</v>
      </c>
      <c r="T22" s="9" t="s">
        <v>36</v>
      </c>
      <c r="U22" s="9" t="s">
        <v>36</v>
      </c>
      <c r="V22" s="9" t="s">
        <v>36</v>
      </c>
      <c r="W22" s="9" t="s">
        <v>36</v>
      </c>
      <c r="X22" s="9" t="s">
        <v>36</v>
      </c>
      <c r="Y22" s="2"/>
      <c r="Z22" s="2"/>
      <c r="AA22" s="2"/>
      <c r="AB22" s="2"/>
      <c r="AC22" s="2"/>
    </row>
    <row r="23" spans="1:29" ht="86.25" customHeight="1" x14ac:dyDescent="0.25">
      <c r="A23" s="153" t="s">
        <v>55</v>
      </c>
      <c r="B23" s="154"/>
      <c r="C23" s="14">
        <v>2020</v>
      </c>
      <c r="D23" s="14">
        <v>2026</v>
      </c>
      <c r="E23" s="28" t="s">
        <v>36</v>
      </c>
      <c r="F23" s="155" t="s">
        <v>36</v>
      </c>
      <c r="G23" s="125"/>
      <c r="H23" s="125"/>
      <c r="I23" s="125"/>
      <c r="J23" s="125"/>
      <c r="K23" s="125"/>
      <c r="L23" s="125"/>
      <c r="M23" s="125"/>
      <c r="N23" s="126"/>
      <c r="O23" s="11" t="s">
        <v>36</v>
      </c>
      <c r="P23" s="11" t="s">
        <v>36</v>
      </c>
      <c r="Q23" s="11" t="s">
        <v>36</v>
      </c>
      <c r="R23" s="11" t="s">
        <v>36</v>
      </c>
      <c r="S23" s="11" t="s">
        <v>36</v>
      </c>
      <c r="T23" s="11" t="s">
        <v>36</v>
      </c>
      <c r="U23" s="11" t="s">
        <v>36</v>
      </c>
      <c r="V23" s="11" t="s">
        <v>36</v>
      </c>
      <c r="W23" s="11" t="s">
        <v>36</v>
      </c>
      <c r="X23" s="11" t="s">
        <v>36</v>
      </c>
      <c r="Y23" s="2"/>
      <c r="Z23" s="2"/>
      <c r="AA23" s="2"/>
      <c r="AB23" s="2"/>
      <c r="AC23" s="2"/>
    </row>
    <row r="24" spans="1:29" ht="79.5" customHeight="1" x14ac:dyDescent="0.25">
      <c r="A24" s="87" t="s">
        <v>157</v>
      </c>
      <c r="B24" s="88"/>
      <c r="C24" s="9">
        <v>2020</v>
      </c>
      <c r="D24" s="9">
        <v>2026</v>
      </c>
      <c r="E24" s="29" t="s">
        <v>17</v>
      </c>
      <c r="F24" s="9" t="s">
        <v>36</v>
      </c>
      <c r="G24" s="18" t="s">
        <v>36</v>
      </c>
      <c r="H24" s="18" t="s">
        <v>36</v>
      </c>
      <c r="I24" s="18" t="s">
        <v>36</v>
      </c>
      <c r="J24" s="18" t="s">
        <v>36</v>
      </c>
      <c r="K24" s="18" t="s">
        <v>36</v>
      </c>
      <c r="L24" s="18" t="s">
        <v>36</v>
      </c>
      <c r="M24" s="18" t="s">
        <v>36</v>
      </c>
      <c r="N24" s="18" t="s">
        <v>36</v>
      </c>
      <c r="O24" s="9" t="s">
        <v>36</v>
      </c>
      <c r="P24" s="9" t="s">
        <v>36</v>
      </c>
      <c r="Q24" s="9" t="s">
        <v>36</v>
      </c>
      <c r="R24" s="9" t="s">
        <v>36</v>
      </c>
      <c r="S24" s="9" t="s">
        <v>36</v>
      </c>
      <c r="T24" s="9" t="s">
        <v>36</v>
      </c>
      <c r="U24" s="9" t="s">
        <v>36</v>
      </c>
      <c r="V24" s="9" t="s">
        <v>36</v>
      </c>
      <c r="W24" s="9" t="s">
        <v>36</v>
      </c>
      <c r="X24" s="9" t="s">
        <v>36</v>
      </c>
      <c r="Y24" s="2"/>
      <c r="Z24" s="2"/>
      <c r="AA24" s="2"/>
      <c r="AB24" s="2"/>
      <c r="AC24" s="2"/>
    </row>
    <row r="25" spans="1:29" x14ac:dyDescent="0.25">
      <c r="A25" s="145" t="s">
        <v>102</v>
      </c>
      <c r="B25" s="146"/>
      <c r="C25" s="67">
        <v>2020</v>
      </c>
      <c r="D25" s="67">
        <v>2026</v>
      </c>
      <c r="E25" s="119" t="s">
        <v>18</v>
      </c>
      <c r="F25" s="27" t="s">
        <v>37</v>
      </c>
      <c r="G25" s="19">
        <f t="shared" ref="G25:G117" si="0">H25+I25+J25+K25+L25+M25+N25</f>
        <v>8147146.9799999995</v>
      </c>
      <c r="H25" s="19">
        <f>H26+H27+H28+H29</f>
        <v>4689769.92</v>
      </c>
      <c r="I25" s="19">
        <f t="shared" ref="I25:N25" si="1">I26+I27+I28+I29</f>
        <v>134527.98000000001</v>
      </c>
      <c r="J25" s="19">
        <f t="shared" si="1"/>
        <v>555053.36</v>
      </c>
      <c r="K25" s="19">
        <f t="shared" si="1"/>
        <v>2183691.54</v>
      </c>
      <c r="L25" s="19">
        <f t="shared" si="1"/>
        <v>376168.06</v>
      </c>
      <c r="M25" s="19">
        <f t="shared" si="1"/>
        <v>103968.06</v>
      </c>
      <c r="N25" s="19">
        <f t="shared" si="1"/>
        <v>103968.06</v>
      </c>
      <c r="O25" s="67" t="s">
        <v>36</v>
      </c>
      <c r="P25" s="67" t="s">
        <v>36</v>
      </c>
      <c r="Q25" s="67" t="s">
        <v>36</v>
      </c>
      <c r="R25" s="67" t="s">
        <v>36</v>
      </c>
      <c r="S25" s="67" t="s">
        <v>36</v>
      </c>
      <c r="T25" s="67" t="s">
        <v>36</v>
      </c>
      <c r="U25" s="67" t="s">
        <v>36</v>
      </c>
      <c r="V25" s="67" t="s">
        <v>36</v>
      </c>
      <c r="W25" s="67" t="s">
        <v>36</v>
      </c>
      <c r="X25" s="67" t="s">
        <v>36</v>
      </c>
      <c r="Y25" s="2"/>
      <c r="Z25" s="2"/>
      <c r="AA25" s="2"/>
      <c r="AB25" s="2"/>
      <c r="AC25" s="2"/>
    </row>
    <row r="26" spans="1:29" ht="33.75" x14ac:dyDescent="0.25">
      <c r="A26" s="147"/>
      <c r="B26" s="148"/>
      <c r="C26" s="68"/>
      <c r="D26" s="68"/>
      <c r="E26" s="119"/>
      <c r="F26" s="27" t="s">
        <v>38</v>
      </c>
      <c r="G26" s="19">
        <f t="shared" si="0"/>
        <v>0</v>
      </c>
      <c r="H26" s="19">
        <f>H31+H36+H41+H46+H51+H56+H61</f>
        <v>0</v>
      </c>
      <c r="I26" s="19">
        <f t="shared" ref="I26:N29" si="2">I31+I36+I41+I46+I51+I56+I61</f>
        <v>0</v>
      </c>
      <c r="J26" s="19">
        <f t="shared" si="2"/>
        <v>0</v>
      </c>
      <c r="K26" s="19">
        <f t="shared" si="2"/>
        <v>0</v>
      </c>
      <c r="L26" s="19">
        <f t="shared" si="2"/>
        <v>0</v>
      </c>
      <c r="M26" s="19">
        <f t="shared" si="2"/>
        <v>0</v>
      </c>
      <c r="N26" s="19">
        <f t="shared" si="2"/>
        <v>0</v>
      </c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2"/>
      <c r="Z26" s="2"/>
      <c r="AA26" s="2"/>
      <c r="AB26" s="2"/>
      <c r="AC26" s="2"/>
    </row>
    <row r="27" spans="1:29" ht="22.5" x14ac:dyDescent="0.25">
      <c r="A27" s="147"/>
      <c r="B27" s="148"/>
      <c r="C27" s="68"/>
      <c r="D27" s="68"/>
      <c r="E27" s="119"/>
      <c r="F27" s="27" t="s">
        <v>39</v>
      </c>
      <c r="G27" s="19">
        <f t="shared" si="0"/>
        <v>0</v>
      </c>
      <c r="H27" s="19">
        <f>H32+H37+H42+H47+H52+H57+H62</f>
        <v>0</v>
      </c>
      <c r="I27" s="19">
        <f t="shared" ref="I27:N27" si="3">I32+I37+I42+I47+I52+I57+I62</f>
        <v>0</v>
      </c>
      <c r="J27" s="19">
        <f t="shared" si="3"/>
        <v>0</v>
      </c>
      <c r="K27" s="19">
        <f t="shared" si="2"/>
        <v>0</v>
      </c>
      <c r="L27" s="19">
        <f t="shared" si="2"/>
        <v>0</v>
      </c>
      <c r="M27" s="19">
        <f t="shared" si="2"/>
        <v>0</v>
      </c>
      <c r="N27" s="19">
        <f t="shared" si="3"/>
        <v>0</v>
      </c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2"/>
      <c r="Z27" s="2"/>
      <c r="AA27" s="2"/>
      <c r="AB27" s="2"/>
      <c r="AC27" s="2"/>
    </row>
    <row r="28" spans="1:29" ht="22.5" x14ac:dyDescent="0.25">
      <c r="A28" s="147"/>
      <c r="B28" s="148"/>
      <c r="C28" s="70"/>
      <c r="D28" s="70"/>
      <c r="E28" s="27"/>
      <c r="F28" s="27" t="s">
        <v>60</v>
      </c>
      <c r="G28" s="19">
        <f>H28+I28+J28+K28+L28+M28+N28</f>
        <v>8147146.9799999995</v>
      </c>
      <c r="H28" s="19">
        <f>H33+H38+H43+H48+H53+H58+H63</f>
        <v>4689769.92</v>
      </c>
      <c r="I28" s="19">
        <f>I33+I38+I43+I48+I53+I58+I63</f>
        <v>134527.98000000001</v>
      </c>
      <c r="J28" s="19">
        <f>J33+J38+J43+J48+J53+J58+J63</f>
        <v>555053.36</v>
      </c>
      <c r="K28" s="19">
        <f>K33+K38+K43+K48+K53+K58+K63</f>
        <v>2183691.54</v>
      </c>
      <c r="L28" s="19">
        <f t="shared" si="2"/>
        <v>376168.06</v>
      </c>
      <c r="M28" s="19">
        <f t="shared" si="2"/>
        <v>103968.06</v>
      </c>
      <c r="N28" s="19">
        <f>N33+N38+N43+N48+N53+N58+N63</f>
        <v>103968.06</v>
      </c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2"/>
      <c r="Z28" s="2"/>
      <c r="AA28" s="2"/>
      <c r="AB28" s="2"/>
      <c r="AC28" s="2"/>
    </row>
    <row r="29" spans="1:29" x14ac:dyDescent="0.25">
      <c r="A29" s="149"/>
      <c r="B29" s="150"/>
      <c r="C29" s="71"/>
      <c r="D29" s="71"/>
      <c r="E29" s="27"/>
      <c r="F29" s="27" t="s">
        <v>61</v>
      </c>
      <c r="G29" s="19">
        <f>H29+I29+J29+K29+L29+M29+N29</f>
        <v>0</v>
      </c>
      <c r="H29" s="19">
        <f>H34+H39+H44+H49+H54+H59+H64</f>
        <v>0</v>
      </c>
      <c r="I29" s="19">
        <f t="shared" ref="I29:N29" si="4">I34+I39+I44+I49+I54+I59+I64</f>
        <v>0</v>
      </c>
      <c r="J29" s="19">
        <f t="shared" si="4"/>
        <v>0</v>
      </c>
      <c r="K29" s="19">
        <f t="shared" si="2"/>
        <v>0</v>
      </c>
      <c r="L29" s="19">
        <f t="shared" si="2"/>
        <v>0</v>
      </c>
      <c r="M29" s="19">
        <f t="shared" si="2"/>
        <v>0</v>
      </c>
      <c r="N29" s="19">
        <f t="shared" si="4"/>
        <v>0</v>
      </c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2"/>
      <c r="Z29" s="2"/>
      <c r="AA29" s="2"/>
      <c r="AB29" s="2"/>
      <c r="AC29" s="2"/>
    </row>
    <row r="30" spans="1:29" x14ac:dyDescent="0.25">
      <c r="A30" s="67">
        <v>1</v>
      </c>
      <c r="B30" s="141" t="s">
        <v>100</v>
      </c>
      <c r="C30" s="67">
        <v>2020</v>
      </c>
      <c r="D30" s="67">
        <v>2026</v>
      </c>
      <c r="E30" s="119" t="s">
        <v>18</v>
      </c>
      <c r="F30" s="27" t="s">
        <v>37</v>
      </c>
      <c r="G30" s="19">
        <f t="shared" si="0"/>
        <v>885210.35000000009</v>
      </c>
      <c r="H30" s="19">
        <f>H31+H32+H33+H34</f>
        <v>26929</v>
      </c>
      <c r="I30" s="19">
        <f t="shared" ref="I30:N30" si="5">I31+I32+I33+I34</f>
        <v>42422</v>
      </c>
      <c r="J30" s="19">
        <f t="shared" si="5"/>
        <v>440389.36</v>
      </c>
      <c r="K30" s="19">
        <f t="shared" si="5"/>
        <v>27565.81</v>
      </c>
      <c r="L30" s="19">
        <f t="shared" si="5"/>
        <v>235968.06</v>
      </c>
      <c r="M30" s="19">
        <f t="shared" si="5"/>
        <v>55968.06</v>
      </c>
      <c r="N30" s="19">
        <f t="shared" si="5"/>
        <v>55968.06</v>
      </c>
      <c r="O30" s="67" t="s">
        <v>69</v>
      </c>
      <c r="P30" s="67" t="s">
        <v>41</v>
      </c>
      <c r="Q30" s="67">
        <v>100</v>
      </c>
      <c r="R30" s="67">
        <v>100</v>
      </c>
      <c r="S30" s="67">
        <v>100</v>
      </c>
      <c r="T30" s="67">
        <v>100</v>
      </c>
      <c r="U30" s="67">
        <v>100</v>
      </c>
      <c r="V30" s="67">
        <v>100</v>
      </c>
      <c r="W30" s="67">
        <v>100</v>
      </c>
      <c r="X30" s="67">
        <v>100</v>
      </c>
      <c r="Y30" s="2"/>
      <c r="Z30" s="2"/>
      <c r="AA30" s="2"/>
      <c r="AB30" s="2"/>
      <c r="AC30" s="2"/>
    </row>
    <row r="31" spans="1:29" ht="33.75" x14ac:dyDescent="0.25">
      <c r="A31" s="68"/>
      <c r="B31" s="142"/>
      <c r="C31" s="68"/>
      <c r="D31" s="68"/>
      <c r="E31" s="119"/>
      <c r="F31" s="27" t="s">
        <v>38</v>
      </c>
      <c r="G31" s="19">
        <f t="shared" si="0"/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2"/>
      <c r="Z31" s="2"/>
      <c r="AA31" s="2"/>
      <c r="AB31" s="2"/>
      <c r="AC31" s="2"/>
    </row>
    <row r="32" spans="1:29" ht="22.5" x14ac:dyDescent="0.25">
      <c r="A32" s="68"/>
      <c r="B32" s="142"/>
      <c r="C32" s="68"/>
      <c r="D32" s="68"/>
      <c r="E32" s="119"/>
      <c r="F32" s="27" t="s">
        <v>39</v>
      </c>
      <c r="G32" s="19">
        <f t="shared" si="0"/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2"/>
      <c r="Z32" s="2"/>
      <c r="AA32" s="2"/>
      <c r="AB32" s="2"/>
      <c r="AC32" s="2"/>
    </row>
    <row r="33" spans="1:29" ht="22.5" x14ac:dyDescent="0.25">
      <c r="A33" s="70"/>
      <c r="B33" s="143"/>
      <c r="C33" s="70"/>
      <c r="D33" s="70"/>
      <c r="E33" s="27"/>
      <c r="F33" s="27" t="s">
        <v>60</v>
      </c>
      <c r="G33" s="19">
        <f t="shared" si="0"/>
        <v>885210.35000000009</v>
      </c>
      <c r="H33" s="19">
        <v>26929</v>
      </c>
      <c r="I33" s="19">
        <v>42422</v>
      </c>
      <c r="J33" s="19">
        <v>440389.36</v>
      </c>
      <c r="K33" s="19">
        <v>27565.81</v>
      </c>
      <c r="L33" s="19">
        <v>235968.06</v>
      </c>
      <c r="M33" s="19">
        <v>55968.06</v>
      </c>
      <c r="N33" s="19">
        <v>55968.06</v>
      </c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2"/>
      <c r="Z33" s="2"/>
      <c r="AA33" s="2"/>
      <c r="AB33" s="2"/>
      <c r="AC33" s="2"/>
    </row>
    <row r="34" spans="1:29" x14ac:dyDescent="0.25">
      <c r="A34" s="71"/>
      <c r="B34" s="144"/>
      <c r="C34" s="71"/>
      <c r="D34" s="71"/>
      <c r="E34" s="27"/>
      <c r="F34" s="27" t="s">
        <v>61</v>
      </c>
      <c r="G34" s="19">
        <f t="shared" si="0"/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2"/>
      <c r="Z34" s="2"/>
      <c r="AA34" s="2"/>
      <c r="AB34" s="2"/>
      <c r="AC34" s="2"/>
    </row>
    <row r="35" spans="1:29" x14ac:dyDescent="0.25">
      <c r="A35" s="67">
        <v>2</v>
      </c>
      <c r="B35" s="141" t="s">
        <v>84</v>
      </c>
      <c r="C35" s="67">
        <v>2020</v>
      </c>
      <c r="D35" s="67">
        <v>2026</v>
      </c>
      <c r="E35" s="119" t="s">
        <v>18</v>
      </c>
      <c r="F35" s="27" t="s">
        <v>37</v>
      </c>
      <c r="G35" s="19">
        <f t="shared" si="0"/>
        <v>6600090.9199999999</v>
      </c>
      <c r="H35" s="19">
        <f>H36+H37+H38+H39</f>
        <v>4635090.92</v>
      </c>
      <c r="I35" s="19">
        <f t="shared" ref="I35:N35" si="6">I36+I37+I38+I39</f>
        <v>10000</v>
      </c>
      <c r="J35" s="19">
        <f t="shared" si="6"/>
        <v>10000</v>
      </c>
      <c r="K35" s="19">
        <f t="shared" si="6"/>
        <v>1900000</v>
      </c>
      <c r="L35" s="19">
        <f t="shared" si="6"/>
        <v>25000</v>
      </c>
      <c r="M35" s="19">
        <f t="shared" si="6"/>
        <v>10000</v>
      </c>
      <c r="N35" s="19">
        <f t="shared" si="6"/>
        <v>10000</v>
      </c>
      <c r="O35" s="67" t="s">
        <v>69</v>
      </c>
      <c r="P35" s="67" t="s">
        <v>41</v>
      </c>
      <c r="Q35" s="67">
        <v>100</v>
      </c>
      <c r="R35" s="67">
        <v>100</v>
      </c>
      <c r="S35" s="67">
        <v>100</v>
      </c>
      <c r="T35" s="67">
        <v>100</v>
      </c>
      <c r="U35" s="67">
        <v>100</v>
      </c>
      <c r="V35" s="67">
        <v>100</v>
      </c>
      <c r="W35" s="67">
        <v>100</v>
      </c>
      <c r="X35" s="67">
        <v>100</v>
      </c>
      <c r="Y35" s="2"/>
      <c r="Z35" s="2"/>
      <c r="AA35" s="2"/>
      <c r="AB35" s="2"/>
      <c r="AC35" s="2"/>
    </row>
    <row r="36" spans="1:29" ht="33.75" x14ac:dyDescent="0.25">
      <c r="A36" s="68"/>
      <c r="B36" s="142"/>
      <c r="C36" s="68"/>
      <c r="D36" s="68"/>
      <c r="E36" s="119"/>
      <c r="F36" s="27" t="s">
        <v>38</v>
      </c>
      <c r="G36" s="19">
        <f t="shared" si="0"/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2"/>
      <c r="Z36" s="2"/>
      <c r="AA36" s="2"/>
      <c r="AB36" s="2"/>
      <c r="AC36" s="2"/>
    </row>
    <row r="37" spans="1:29" ht="22.5" x14ac:dyDescent="0.25">
      <c r="A37" s="68"/>
      <c r="B37" s="142"/>
      <c r="C37" s="68"/>
      <c r="D37" s="68"/>
      <c r="E37" s="119"/>
      <c r="F37" s="27" t="s">
        <v>39</v>
      </c>
      <c r="G37" s="19">
        <f t="shared" si="0"/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2"/>
      <c r="Z37" s="2"/>
      <c r="AA37" s="2"/>
      <c r="AB37" s="2"/>
      <c r="AC37" s="2"/>
    </row>
    <row r="38" spans="1:29" ht="22.5" x14ac:dyDescent="0.25">
      <c r="A38" s="70"/>
      <c r="B38" s="143"/>
      <c r="C38" s="70"/>
      <c r="D38" s="70"/>
      <c r="E38" s="27"/>
      <c r="F38" s="27" t="s">
        <v>60</v>
      </c>
      <c r="G38" s="19">
        <f>H38+I38+J38+K38+L38+M38+N38</f>
        <v>6600090.9199999999</v>
      </c>
      <c r="H38" s="19">
        <v>4635090.92</v>
      </c>
      <c r="I38" s="19">
        <v>10000</v>
      </c>
      <c r="J38" s="19">
        <v>10000</v>
      </c>
      <c r="K38" s="19">
        <v>1900000</v>
      </c>
      <c r="L38" s="19">
        <v>25000</v>
      </c>
      <c r="M38" s="19">
        <v>10000</v>
      </c>
      <c r="N38" s="19">
        <v>10000</v>
      </c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2"/>
      <c r="Z38" s="2"/>
      <c r="AA38" s="2"/>
      <c r="AB38" s="2"/>
      <c r="AC38" s="2"/>
    </row>
    <row r="39" spans="1:29" x14ac:dyDescent="0.25">
      <c r="A39" s="71"/>
      <c r="B39" s="144"/>
      <c r="C39" s="71"/>
      <c r="D39" s="71"/>
      <c r="E39" s="27"/>
      <c r="F39" s="27" t="s">
        <v>61</v>
      </c>
      <c r="G39" s="19">
        <f>H39+I39+J39+K39+L39+M39+N39</f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2"/>
      <c r="Z39" s="2"/>
      <c r="AA39" s="2"/>
      <c r="AB39" s="2"/>
      <c r="AC39" s="2"/>
    </row>
    <row r="40" spans="1:29" x14ac:dyDescent="0.25">
      <c r="A40" s="67">
        <v>3</v>
      </c>
      <c r="B40" s="141" t="s">
        <v>85</v>
      </c>
      <c r="C40" s="67">
        <v>2020</v>
      </c>
      <c r="D40" s="67">
        <v>2026</v>
      </c>
      <c r="E40" s="119" t="s">
        <v>18</v>
      </c>
      <c r="F40" s="27" t="s">
        <v>37</v>
      </c>
      <c r="G40" s="19">
        <f t="shared" si="0"/>
        <v>152000</v>
      </c>
      <c r="H40" s="19">
        <f>H41+H42+H43+H44</f>
        <v>17900</v>
      </c>
      <c r="I40" s="19">
        <f t="shared" ref="I40:N40" si="7">I41+I42+I43+I44</f>
        <v>18800</v>
      </c>
      <c r="J40" s="19">
        <f t="shared" si="7"/>
        <v>21000</v>
      </c>
      <c r="K40" s="19">
        <f t="shared" si="7"/>
        <v>23100</v>
      </c>
      <c r="L40" s="19">
        <f t="shared" si="7"/>
        <v>21200</v>
      </c>
      <c r="M40" s="19">
        <f t="shared" si="7"/>
        <v>25000</v>
      </c>
      <c r="N40" s="19">
        <f t="shared" si="7"/>
        <v>25000</v>
      </c>
      <c r="O40" s="67" t="s">
        <v>69</v>
      </c>
      <c r="P40" s="81" t="s">
        <v>41</v>
      </c>
      <c r="Q40" s="81">
        <v>100</v>
      </c>
      <c r="R40" s="81">
        <v>100</v>
      </c>
      <c r="S40" s="81">
        <v>100</v>
      </c>
      <c r="T40" s="81">
        <v>100</v>
      </c>
      <c r="U40" s="81">
        <v>100</v>
      </c>
      <c r="V40" s="81">
        <v>100</v>
      </c>
      <c r="W40" s="81">
        <v>100</v>
      </c>
      <c r="X40" s="81">
        <v>100</v>
      </c>
      <c r="Y40" s="2"/>
      <c r="Z40" s="2"/>
      <c r="AA40" s="2"/>
      <c r="AB40" s="2"/>
      <c r="AC40" s="2"/>
    </row>
    <row r="41" spans="1:29" ht="33.75" x14ac:dyDescent="0.25">
      <c r="A41" s="68"/>
      <c r="B41" s="142"/>
      <c r="C41" s="68"/>
      <c r="D41" s="68"/>
      <c r="E41" s="119"/>
      <c r="F41" s="27" t="s">
        <v>38</v>
      </c>
      <c r="G41" s="19">
        <f t="shared" si="0"/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68"/>
      <c r="P41" s="81"/>
      <c r="Q41" s="81"/>
      <c r="R41" s="81"/>
      <c r="S41" s="81"/>
      <c r="T41" s="81"/>
      <c r="U41" s="81"/>
      <c r="V41" s="81"/>
      <c r="W41" s="81"/>
      <c r="X41" s="81"/>
      <c r="Y41" s="2"/>
      <c r="Z41" s="2"/>
      <c r="AA41" s="2"/>
      <c r="AB41" s="2"/>
      <c r="AC41" s="2"/>
    </row>
    <row r="42" spans="1:29" ht="22.5" x14ac:dyDescent="0.25">
      <c r="A42" s="68"/>
      <c r="B42" s="142"/>
      <c r="C42" s="68"/>
      <c r="D42" s="68"/>
      <c r="E42" s="119"/>
      <c r="F42" s="27" t="s">
        <v>39</v>
      </c>
      <c r="G42" s="19">
        <f t="shared" si="0"/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68"/>
      <c r="P42" s="81"/>
      <c r="Q42" s="81"/>
      <c r="R42" s="81"/>
      <c r="S42" s="81"/>
      <c r="T42" s="81"/>
      <c r="U42" s="81"/>
      <c r="V42" s="81"/>
      <c r="W42" s="81"/>
      <c r="X42" s="81"/>
      <c r="Y42" s="2"/>
      <c r="Z42" s="2"/>
      <c r="AA42" s="2"/>
      <c r="AB42" s="2"/>
      <c r="AC42" s="2"/>
    </row>
    <row r="43" spans="1:29" ht="22.5" x14ac:dyDescent="0.25">
      <c r="A43" s="70"/>
      <c r="B43" s="143"/>
      <c r="C43" s="70"/>
      <c r="D43" s="70"/>
      <c r="E43" s="27"/>
      <c r="F43" s="27" t="s">
        <v>60</v>
      </c>
      <c r="G43" s="19">
        <f>H43+I43+J43+K43+L43+M43+N43</f>
        <v>152000</v>
      </c>
      <c r="H43" s="19">
        <v>17900</v>
      </c>
      <c r="I43" s="19">
        <v>18800</v>
      </c>
      <c r="J43" s="19">
        <v>21000</v>
      </c>
      <c r="K43" s="19">
        <v>23100</v>
      </c>
      <c r="L43" s="19">
        <v>21200</v>
      </c>
      <c r="M43" s="19">
        <v>25000</v>
      </c>
      <c r="N43" s="19">
        <v>25000</v>
      </c>
      <c r="O43" s="70"/>
      <c r="P43" s="82"/>
      <c r="Q43" s="82"/>
      <c r="R43" s="82"/>
      <c r="S43" s="82"/>
      <c r="T43" s="82"/>
      <c r="U43" s="82"/>
      <c r="V43" s="82"/>
      <c r="W43" s="82"/>
      <c r="X43" s="82"/>
      <c r="Y43" s="2"/>
      <c r="Z43" s="2"/>
      <c r="AA43" s="2"/>
      <c r="AB43" s="2"/>
      <c r="AC43" s="2"/>
    </row>
    <row r="44" spans="1:29" x14ac:dyDescent="0.25">
      <c r="A44" s="71"/>
      <c r="B44" s="144"/>
      <c r="C44" s="71"/>
      <c r="D44" s="71"/>
      <c r="E44" s="27"/>
      <c r="F44" s="27" t="s">
        <v>61</v>
      </c>
      <c r="G44" s="19">
        <f>H44+I44+J44+K44+L44+M44+N44</f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71"/>
      <c r="P44" s="82"/>
      <c r="Q44" s="82"/>
      <c r="R44" s="82"/>
      <c r="S44" s="82"/>
      <c r="T44" s="82"/>
      <c r="U44" s="82"/>
      <c r="V44" s="82"/>
      <c r="W44" s="82"/>
      <c r="X44" s="82"/>
      <c r="Y44" s="2"/>
      <c r="Z44" s="2"/>
      <c r="AA44" s="2"/>
      <c r="AB44" s="2"/>
      <c r="AC44" s="2"/>
    </row>
    <row r="45" spans="1:29" x14ac:dyDescent="0.25">
      <c r="A45" s="67">
        <v>4</v>
      </c>
      <c r="B45" s="141" t="s">
        <v>86</v>
      </c>
      <c r="C45" s="67">
        <v>2020</v>
      </c>
      <c r="D45" s="67">
        <v>2026</v>
      </c>
      <c r="E45" s="119" t="s">
        <v>18</v>
      </c>
      <c r="F45" s="27" t="s">
        <v>37</v>
      </c>
      <c r="G45" s="19">
        <f t="shared" si="0"/>
        <v>35000</v>
      </c>
      <c r="H45" s="19">
        <f>H46+H47+H48+H49</f>
        <v>5000</v>
      </c>
      <c r="I45" s="19">
        <f t="shared" ref="I45:N45" si="8">I46+I47+I48+I49</f>
        <v>5000</v>
      </c>
      <c r="J45" s="19">
        <f t="shared" si="8"/>
        <v>5000</v>
      </c>
      <c r="K45" s="19">
        <f t="shared" si="8"/>
        <v>5000</v>
      </c>
      <c r="L45" s="19">
        <f t="shared" si="8"/>
        <v>5000</v>
      </c>
      <c r="M45" s="19">
        <f t="shared" si="8"/>
        <v>5000</v>
      </c>
      <c r="N45" s="19">
        <f t="shared" si="8"/>
        <v>5000</v>
      </c>
      <c r="O45" s="67" t="s">
        <v>69</v>
      </c>
      <c r="P45" s="81" t="s">
        <v>41</v>
      </c>
      <c r="Q45" s="81">
        <v>100</v>
      </c>
      <c r="R45" s="81">
        <v>100</v>
      </c>
      <c r="S45" s="81">
        <v>100</v>
      </c>
      <c r="T45" s="81">
        <v>100</v>
      </c>
      <c r="U45" s="81">
        <v>100</v>
      </c>
      <c r="V45" s="81">
        <v>100</v>
      </c>
      <c r="W45" s="81">
        <v>100</v>
      </c>
      <c r="X45" s="81">
        <v>100</v>
      </c>
      <c r="Y45" s="2"/>
      <c r="Z45" s="2"/>
      <c r="AA45" s="2"/>
      <c r="AB45" s="2"/>
      <c r="AC45" s="2"/>
    </row>
    <row r="46" spans="1:29" ht="33.75" x14ac:dyDescent="0.25">
      <c r="A46" s="68"/>
      <c r="B46" s="142"/>
      <c r="C46" s="68"/>
      <c r="D46" s="68"/>
      <c r="E46" s="119"/>
      <c r="F46" s="27" t="s">
        <v>38</v>
      </c>
      <c r="G46" s="19">
        <f t="shared" si="0"/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68"/>
      <c r="P46" s="81"/>
      <c r="Q46" s="81"/>
      <c r="R46" s="81"/>
      <c r="S46" s="81"/>
      <c r="T46" s="81"/>
      <c r="U46" s="81"/>
      <c r="V46" s="81"/>
      <c r="W46" s="81"/>
      <c r="X46" s="81"/>
      <c r="Y46" s="2"/>
      <c r="Z46" s="2"/>
      <c r="AA46" s="2"/>
      <c r="AB46" s="2"/>
      <c r="AC46" s="2"/>
    </row>
    <row r="47" spans="1:29" ht="22.5" x14ac:dyDescent="0.25">
      <c r="A47" s="68"/>
      <c r="B47" s="142"/>
      <c r="C47" s="68"/>
      <c r="D47" s="68"/>
      <c r="E47" s="119"/>
      <c r="F47" s="27" t="s">
        <v>39</v>
      </c>
      <c r="G47" s="19">
        <f t="shared" si="0"/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68"/>
      <c r="P47" s="81"/>
      <c r="Q47" s="81"/>
      <c r="R47" s="81"/>
      <c r="S47" s="81"/>
      <c r="T47" s="81"/>
      <c r="U47" s="81"/>
      <c r="V47" s="81"/>
      <c r="W47" s="81"/>
      <c r="X47" s="81"/>
      <c r="Y47" s="2"/>
      <c r="Z47" s="2"/>
      <c r="AA47" s="2"/>
      <c r="AB47" s="2"/>
      <c r="AC47" s="2"/>
    </row>
    <row r="48" spans="1:29" ht="22.5" x14ac:dyDescent="0.25">
      <c r="A48" s="70"/>
      <c r="B48" s="143"/>
      <c r="C48" s="70"/>
      <c r="D48" s="70"/>
      <c r="E48" s="27"/>
      <c r="F48" s="27" t="s">
        <v>60</v>
      </c>
      <c r="G48" s="19">
        <f>H48+I48+J48+K48+L48+M48+N48</f>
        <v>35000</v>
      </c>
      <c r="H48" s="19">
        <v>5000</v>
      </c>
      <c r="I48" s="19">
        <v>5000</v>
      </c>
      <c r="J48" s="19">
        <v>5000</v>
      </c>
      <c r="K48" s="19">
        <v>5000</v>
      </c>
      <c r="L48" s="19">
        <v>5000</v>
      </c>
      <c r="M48" s="19">
        <v>5000</v>
      </c>
      <c r="N48" s="19">
        <v>5000</v>
      </c>
      <c r="O48" s="70"/>
      <c r="P48" s="82"/>
      <c r="Q48" s="82"/>
      <c r="R48" s="82"/>
      <c r="S48" s="82"/>
      <c r="T48" s="82"/>
      <c r="U48" s="82"/>
      <c r="V48" s="82"/>
      <c r="W48" s="82"/>
      <c r="X48" s="82"/>
      <c r="Y48" s="2"/>
      <c r="Z48" s="2"/>
      <c r="AA48" s="2"/>
      <c r="AB48" s="2"/>
      <c r="AC48" s="2"/>
    </row>
    <row r="49" spans="1:29" x14ac:dyDescent="0.25">
      <c r="A49" s="71"/>
      <c r="B49" s="144"/>
      <c r="C49" s="71"/>
      <c r="D49" s="71"/>
      <c r="E49" s="27"/>
      <c r="F49" s="27" t="s">
        <v>61</v>
      </c>
      <c r="G49" s="19">
        <f>H49+I49+J49+K49+L49+M49+N49</f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71"/>
      <c r="P49" s="82"/>
      <c r="Q49" s="82"/>
      <c r="R49" s="82"/>
      <c r="S49" s="82"/>
      <c r="T49" s="82"/>
      <c r="U49" s="82"/>
      <c r="V49" s="82"/>
      <c r="W49" s="82"/>
      <c r="X49" s="82"/>
      <c r="Y49" s="2"/>
      <c r="Z49" s="2"/>
      <c r="AA49" s="2"/>
      <c r="AB49" s="2"/>
      <c r="AC49" s="2"/>
    </row>
    <row r="50" spans="1:29" x14ac:dyDescent="0.25">
      <c r="A50" s="67">
        <v>5</v>
      </c>
      <c r="B50" s="141" t="s">
        <v>58</v>
      </c>
      <c r="C50" s="67">
        <v>2020</v>
      </c>
      <c r="D50" s="67">
        <v>20026</v>
      </c>
      <c r="E50" s="119" t="s">
        <v>18</v>
      </c>
      <c r="F50" s="27" t="s">
        <v>37</v>
      </c>
      <c r="G50" s="20">
        <f>H50+I50+J50+K50+L50+M50+N50</f>
        <v>419095.71</v>
      </c>
      <c r="H50" s="20">
        <f>H51+H52+H53+H54</f>
        <v>500</v>
      </c>
      <c r="I50" s="20">
        <f t="shared" ref="I50:N50" si="9">I51+I52+I53+I54</f>
        <v>49155.98</v>
      </c>
      <c r="J50" s="20">
        <f t="shared" si="9"/>
        <v>74264</v>
      </c>
      <c r="K50" s="19">
        <f t="shared" si="9"/>
        <v>220175.73</v>
      </c>
      <c r="L50" s="19">
        <f t="shared" si="9"/>
        <v>75000</v>
      </c>
      <c r="M50" s="20">
        <f t="shared" si="9"/>
        <v>0</v>
      </c>
      <c r="N50" s="20">
        <f t="shared" si="9"/>
        <v>0</v>
      </c>
      <c r="O50" s="67" t="s">
        <v>69</v>
      </c>
      <c r="P50" s="81" t="s">
        <v>41</v>
      </c>
      <c r="Q50" s="81">
        <v>100</v>
      </c>
      <c r="R50" s="81">
        <v>100</v>
      </c>
      <c r="S50" s="81">
        <v>100</v>
      </c>
      <c r="T50" s="81">
        <v>100</v>
      </c>
      <c r="U50" s="81">
        <v>100</v>
      </c>
      <c r="V50" s="81">
        <v>100</v>
      </c>
      <c r="W50" s="81">
        <v>100</v>
      </c>
      <c r="X50" s="81">
        <v>100</v>
      </c>
      <c r="Y50" s="2"/>
      <c r="Z50" s="2"/>
      <c r="AA50" s="2"/>
      <c r="AB50" s="2"/>
      <c r="AC50" s="2"/>
    </row>
    <row r="51" spans="1:29" ht="33.75" x14ac:dyDescent="0.25">
      <c r="A51" s="68"/>
      <c r="B51" s="142"/>
      <c r="C51" s="68"/>
      <c r="D51" s="68"/>
      <c r="E51" s="119"/>
      <c r="F51" s="27" t="s">
        <v>38</v>
      </c>
      <c r="G51" s="20">
        <f>H51+I51+J51+K51+L51+M51+N51+O51</f>
        <v>0</v>
      </c>
      <c r="H51" s="20">
        <v>0</v>
      </c>
      <c r="I51" s="20">
        <v>0</v>
      </c>
      <c r="J51" s="20">
        <v>0</v>
      </c>
      <c r="K51" s="19">
        <v>0</v>
      </c>
      <c r="L51" s="20">
        <v>0</v>
      </c>
      <c r="M51" s="20">
        <v>0</v>
      </c>
      <c r="N51" s="20">
        <v>0</v>
      </c>
      <c r="O51" s="68"/>
      <c r="P51" s="81"/>
      <c r="Q51" s="81"/>
      <c r="R51" s="81"/>
      <c r="S51" s="81"/>
      <c r="T51" s="81"/>
      <c r="U51" s="81"/>
      <c r="V51" s="81"/>
      <c r="W51" s="81"/>
      <c r="X51" s="81"/>
      <c r="Y51" s="2"/>
      <c r="Z51" s="2"/>
      <c r="AA51" s="2"/>
      <c r="AB51" s="2"/>
      <c r="AC51" s="2"/>
    </row>
    <row r="52" spans="1:29" ht="22.5" x14ac:dyDescent="0.25">
      <c r="A52" s="68"/>
      <c r="B52" s="142"/>
      <c r="C52" s="68"/>
      <c r="D52" s="68"/>
      <c r="E52" s="119"/>
      <c r="F52" s="27" t="s">
        <v>39</v>
      </c>
      <c r="G52" s="20">
        <f>H52+I52+J52+K52+L52+M52+N52+O52</f>
        <v>0</v>
      </c>
      <c r="H52" s="20">
        <v>0</v>
      </c>
      <c r="I52" s="20">
        <v>0</v>
      </c>
      <c r="J52" s="20">
        <v>0</v>
      </c>
      <c r="K52" s="19">
        <v>0</v>
      </c>
      <c r="L52" s="20">
        <v>0</v>
      </c>
      <c r="M52" s="20">
        <v>0</v>
      </c>
      <c r="N52" s="20">
        <v>0</v>
      </c>
      <c r="O52" s="68"/>
      <c r="P52" s="81"/>
      <c r="Q52" s="81"/>
      <c r="R52" s="81"/>
      <c r="S52" s="81"/>
      <c r="T52" s="81"/>
      <c r="U52" s="81"/>
      <c r="V52" s="81"/>
      <c r="W52" s="81"/>
      <c r="X52" s="81"/>
      <c r="Y52" s="2"/>
      <c r="Z52" s="2"/>
      <c r="AA52" s="2"/>
      <c r="AB52" s="2"/>
      <c r="AC52" s="2"/>
    </row>
    <row r="53" spans="1:29" ht="22.5" x14ac:dyDescent="0.25">
      <c r="A53" s="70"/>
      <c r="B53" s="143"/>
      <c r="C53" s="70"/>
      <c r="D53" s="70"/>
      <c r="E53" s="30"/>
      <c r="F53" s="27" t="s">
        <v>60</v>
      </c>
      <c r="G53" s="20">
        <f>H53+I53+J53+K53+L53+M53+N53</f>
        <v>419095.71</v>
      </c>
      <c r="H53" s="20">
        <v>500</v>
      </c>
      <c r="I53" s="20">
        <v>49155.98</v>
      </c>
      <c r="J53" s="20">
        <v>74264</v>
      </c>
      <c r="K53" s="19">
        <v>220175.73</v>
      </c>
      <c r="L53" s="19">
        <v>75000</v>
      </c>
      <c r="M53" s="20">
        <v>0</v>
      </c>
      <c r="N53" s="20">
        <v>0</v>
      </c>
      <c r="O53" s="70"/>
      <c r="P53" s="82"/>
      <c r="Q53" s="82"/>
      <c r="R53" s="82"/>
      <c r="S53" s="82"/>
      <c r="T53" s="82"/>
      <c r="U53" s="82"/>
      <c r="V53" s="82"/>
      <c r="W53" s="82"/>
      <c r="X53" s="82"/>
      <c r="Y53" s="2"/>
      <c r="Z53" s="2"/>
      <c r="AA53" s="2"/>
      <c r="AB53" s="2"/>
      <c r="AC53" s="2"/>
    </row>
    <row r="54" spans="1:29" x14ac:dyDescent="0.25">
      <c r="A54" s="71"/>
      <c r="B54" s="144"/>
      <c r="C54" s="71"/>
      <c r="D54" s="71"/>
      <c r="E54" s="30"/>
      <c r="F54" s="27" t="s">
        <v>61</v>
      </c>
      <c r="G54" s="20">
        <f>H54+I54+J54+K54+L54+M54+N54</f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71"/>
      <c r="P54" s="82"/>
      <c r="Q54" s="82"/>
      <c r="R54" s="82"/>
      <c r="S54" s="82"/>
      <c r="T54" s="82"/>
      <c r="U54" s="82"/>
      <c r="V54" s="82"/>
      <c r="W54" s="82"/>
      <c r="X54" s="82"/>
      <c r="Y54" s="2"/>
      <c r="Z54" s="2"/>
      <c r="AA54" s="2"/>
      <c r="AB54" s="2"/>
      <c r="AC54" s="2"/>
    </row>
    <row r="55" spans="1:29" x14ac:dyDescent="0.25">
      <c r="A55" s="67">
        <v>6</v>
      </c>
      <c r="B55" s="141" t="s">
        <v>101</v>
      </c>
      <c r="C55" s="67">
        <v>2020</v>
      </c>
      <c r="D55" s="67">
        <v>20026</v>
      </c>
      <c r="E55" s="93"/>
      <c r="F55" s="27" t="s">
        <v>37</v>
      </c>
      <c r="G55" s="19">
        <f t="shared" si="0"/>
        <v>13450</v>
      </c>
      <c r="H55" s="19">
        <f>H56+H57+H58+H59</f>
        <v>1850</v>
      </c>
      <c r="I55" s="19">
        <f t="shared" ref="I55:N55" si="10">I56+I57+I58+I59</f>
        <v>2850</v>
      </c>
      <c r="J55" s="19">
        <f t="shared" si="10"/>
        <v>0</v>
      </c>
      <c r="K55" s="19">
        <f t="shared" si="10"/>
        <v>2750</v>
      </c>
      <c r="L55" s="19">
        <f t="shared" si="10"/>
        <v>6000</v>
      </c>
      <c r="M55" s="19">
        <f t="shared" si="10"/>
        <v>0</v>
      </c>
      <c r="N55" s="19">
        <f t="shared" si="10"/>
        <v>0</v>
      </c>
      <c r="O55" s="67" t="s">
        <v>69</v>
      </c>
      <c r="P55" s="81" t="s">
        <v>41</v>
      </c>
      <c r="Q55" s="81">
        <v>100</v>
      </c>
      <c r="R55" s="81">
        <v>100</v>
      </c>
      <c r="S55" s="81">
        <v>100</v>
      </c>
      <c r="T55" s="81">
        <v>100</v>
      </c>
      <c r="U55" s="81">
        <v>100</v>
      </c>
      <c r="V55" s="81">
        <v>100</v>
      </c>
      <c r="W55" s="81">
        <v>100</v>
      </c>
      <c r="X55" s="81">
        <v>100</v>
      </c>
      <c r="Y55" s="2"/>
      <c r="Z55" s="2"/>
      <c r="AA55" s="2"/>
      <c r="AB55" s="2"/>
      <c r="AC55" s="2"/>
    </row>
    <row r="56" spans="1:29" ht="33.75" x14ac:dyDescent="0.25">
      <c r="A56" s="68"/>
      <c r="B56" s="142"/>
      <c r="C56" s="68"/>
      <c r="D56" s="68"/>
      <c r="E56" s="94"/>
      <c r="F56" s="27" t="s">
        <v>38</v>
      </c>
      <c r="G56" s="19">
        <f t="shared" si="0"/>
        <v>0</v>
      </c>
      <c r="H56" s="20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68"/>
      <c r="P56" s="81"/>
      <c r="Q56" s="81"/>
      <c r="R56" s="81"/>
      <c r="S56" s="81"/>
      <c r="T56" s="81"/>
      <c r="U56" s="81"/>
      <c r="V56" s="81"/>
      <c r="W56" s="81"/>
      <c r="X56" s="81"/>
      <c r="Y56" s="2"/>
      <c r="Z56" s="2"/>
      <c r="AA56" s="2"/>
      <c r="AB56" s="2"/>
      <c r="AC56" s="2"/>
    </row>
    <row r="57" spans="1:29" ht="22.5" x14ac:dyDescent="0.25">
      <c r="A57" s="68"/>
      <c r="B57" s="142"/>
      <c r="C57" s="68"/>
      <c r="D57" s="68"/>
      <c r="E57" s="95"/>
      <c r="F57" s="27" t="s">
        <v>39</v>
      </c>
      <c r="G57" s="19">
        <f t="shared" si="0"/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68"/>
      <c r="P57" s="81"/>
      <c r="Q57" s="81"/>
      <c r="R57" s="81"/>
      <c r="S57" s="81"/>
      <c r="T57" s="81"/>
      <c r="U57" s="81"/>
      <c r="V57" s="81"/>
      <c r="W57" s="81"/>
      <c r="X57" s="81"/>
      <c r="Y57" s="2"/>
      <c r="Z57" s="2"/>
      <c r="AA57" s="2"/>
      <c r="AB57" s="2"/>
      <c r="AC57" s="2"/>
    </row>
    <row r="58" spans="1:29" ht="22.5" x14ac:dyDescent="0.25">
      <c r="A58" s="70"/>
      <c r="B58" s="143"/>
      <c r="C58" s="70"/>
      <c r="D58" s="70"/>
      <c r="E58" s="31"/>
      <c r="F58" s="27" t="s">
        <v>60</v>
      </c>
      <c r="G58" s="19">
        <f>H58+I58+J58+K58+L58+M58+N58</f>
        <v>13450</v>
      </c>
      <c r="H58" s="20">
        <v>1850</v>
      </c>
      <c r="I58" s="20">
        <v>2850</v>
      </c>
      <c r="J58" s="20">
        <v>0</v>
      </c>
      <c r="K58" s="20">
        <v>2750</v>
      </c>
      <c r="L58" s="19">
        <v>6000</v>
      </c>
      <c r="M58" s="20">
        <v>0</v>
      </c>
      <c r="N58" s="20">
        <v>0</v>
      </c>
      <c r="O58" s="70"/>
      <c r="P58" s="82"/>
      <c r="Q58" s="82"/>
      <c r="R58" s="82"/>
      <c r="S58" s="82"/>
      <c r="T58" s="82"/>
      <c r="U58" s="82"/>
      <c r="V58" s="82"/>
      <c r="W58" s="82"/>
      <c r="X58" s="82"/>
      <c r="Y58" s="2"/>
      <c r="Z58" s="2"/>
      <c r="AA58" s="2"/>
      <c r="AB58" s="2"/>
      <c r="AC58" s="2"/>
    </row>
    <row r="59" spans="1:29" x14ac:dyDescent="0.25">
      <c r="A59" s="71"/>
      <c r="B59" s="144"/>
      <c r="C59" s="71"/>
      <c r="D59" s="71"/>
      <c r="E59" s="31"/>
      <c r="F59" s="27" t="s">
        <v>61</v>
      </c>
      <c r="G59" s="19">
        <f>H59+I59+J59+K59+L59+M59+N59</f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71"/>
      <c r="P59" s="82"/>
      <c r="Q59" s="82"/>
      <c r="R59" s="82"/>
      <c r="S59" s="82"/>
      <c r="T59" s="82"/>
      <c r="U59" s="82"/>
      <c r="V59" s="82"/>
      <c r="W59" s="82"/>
      <c r="X59" s="82"/>
      <c r="Y59" s="2"/>
      <c r="Z59" s="2"/>
      <c r="AA59" s="2"/>
      <c r="AB59" s="2"/>
      <c r="AC59" s="2"/>
    </row>
    <row r="60" spans="1:29" x14ac:dyDescent="0.25">
      <c r="A60" s="81">
        <v>7</v>
      </c>
      <c r="B60" s="158" t="s">
        <v>116</v>
      </c>
      <c r="C60" s="67">
        <v>2020</v>
      </c>
      <c r="D60" s="67">
        <v>20026</v>
      </c>
      <c r="E60" s="93"/>
      <c r="F60" s="27" t="s">
        <v>37</v>
      </c>
      <c r="G60" s="19">
        <f t="shared" si="0"/>
        <v>42300</v>
      </c>
      <c r="H60" s="19">
        <f>H61+H62+H63+H64</f>
        <v>2500</v>
      </c>
      <c r="I60" s="19">
        <f t="shared" ref="I60:N60" si="11">I61+I62+I63+I64</f>
        <v>6300</v>
      </c>
      <c r="J60" s="19">
        <f t="shared" si="11"/>
        <v>4400</v>
      </c>
      <c r="K60" s="19">
        <f t="shared" si="11"/>
        <v>5100</v>
      </c>
      <c r="L60" s="19">
        <f t="shared" si="11"/>
        <v>8000</v>
      </c>
      <c r="M60" s="19">
        <f t="shared" si="11"/>
        <v>8000</v>
      </c>
      <c r="N60" s="19">
        <f t="shared" si="11"/>
        <v>8000</v>
      </c>
      <c r="O60" s="67" t="s">
        <v>69</v>
      </c>
      <c r="P60" s="81" t="s">
        <v>41</v>
      </c>
      <c r="Q60" s="81">
        <v>100</v>
      </c>
      <c r="R60" s="81">
        <v>100</v>
      </c>
      <c r="S60" s="81">
        <v>100</v>
      </c>
      <c r="T60" s="81">
        <v>100</v>
      </c>
      <c r="U60" s="81">
        <v>100</v>
      </c>
      <c r="V60" s="81">
        <v>100</v>
      </c>
      <c r="W60" s="81">
        <v>100</v>
      </c>
      <c r="X60" s="81">
        <v>100</v>
      </c>
      <c r="Y60" s="2"/>
      <c r="Z60" s="2"/>
      <c r="AA60" s="2"/>
      <c r="AB60" s="2"/>
      <c r="AC60" s="2"/>
    </row>
    <row r="61" spans="1:29" ht="33.75" x14ac:dyDescent="0.25">
      <c r="A61" s="81"/>
      <c r="B61" s="159"/>
      <c r="C61" s="68"/>
      <c r="D61" s="68"/>
      <c r="E61" s="94"/>
      <c r="F61" s="27" t="s">
        <v>38</v>
      </c>
      <c r="G61" s="19">
        <f t="shared" si="0"/>
        <v>0</v>
      </c>
      <c r="H61" s="20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68"/>
      <c r="P61" s="81"/>
      <c r="Q61" s="81"/>
      <c r="R61" s="81"/>
      <c r="S61" s="81"/>
      <c r="T61" s="81"/>
      <c r="U61" s="81"/>
      <c r="V61" s="81"/>
      <c r="W61" s="81"/>
      <c r="X61" s="81"/>
      <c r="Y61" s="2"/>
      <c r="Z61" s="2"/>
      <c r="AA61" s="2"/>
      <c r="AB61" s="2"/>
      <c r="AC61" s="2"/>
    </row>
    <row r="62" spans="1:29" ht="22.5" x14ac:dyDescent="0.25">
      <c r="A62" s="81"/>
      <c r="B62" s="159"/>
      <c r="C62" s="68"/>
      <c r="D62" s="68"/>
      <c r="E62" s="95"/>
      <c r="F62" s="27" t="s">
        <v>39</v>
      </c>
      <c r="G62" s="19">
        <f t="shared" si="0"/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68"/>
      <c r="P62" s="81"/>
      <c r="Q62" s="81"/>
      <c r="R62" s="81"/>
      <c r="S62" s="81"/>
      <c r="T62" s="81"/>
      <c r="U62" s="81"/>
      <c r="V62" s="81"/>
      <c r="W62" s="81"/>
      <c r="X62" s="81"/>
      <c r="Y62" s="2"/>
      <c r="Z62" s="2"/>
      <c r="AA62" s="2"/>
      <c r="AB62" s="2"/>
      <c r="AC62" s="2"/>
    </row>
    <row r="63" spans="1:29" ht="22.5" x14ac:dyDescent="0.25">
      <c r="A63" s="82"/>
      <c r="B63" s="160"/>
      <c r="C63" s="70"/>
      <c r="D63" s="70"/>
      <c r="E63" s="32"/>
      <c r="F63" s="27" t="s">
        <v>60</v>
      </c>
      <c r="G63" s="19">
        <f>H63+I63+J63+K63+L63+M63+N63</f>
        <v>42300</v>
      </c>
      <c r="H63" s="20">
        <v>2500</v>
      </c>
      <c r="I63" s="20">
        <v>6300</v>
      </c>
      <c r="J63" s="20">
        <v>4400</v>
      </c>
      <c r="K63" s="19">
        <v>5100</v>
      </c>
      <c r="L63" s="19">
        <v>8000</v>
      </c>
      <c r="M63" s="19">
        <v>8000</v>
      </c>
      <c r="N63" s="19">
        <v>8000</v>
      </c>
      <c r="O63" s="70"/>
      <c r="P63" s="82"/>
      <c r="Q63" s="82"/>
      <c r="R63" s="82"/>
      <c r="S63" s="82"/>
      <c r="T63" s="82"/>
      <c r="U63" s="82"/>
      <c r="V63" s="82"/>
      <c r="W63" s="82"/>
      <c r="X63" s="82"/>
      <c r="Y63" s="2"/>
      <c r="Z63" s="2"/>
      <c r="AA63" s="2"/>
      <c r="AB63" s="2"/>
      <c r="AC63" s="2"/>
    </row>
    <row r="64" spans="1:29" x14ac:dyDescent="0.25">
      <c r="A64" s="82"/>
      <c r="B64" s="161"/>
      <c r="C64" s="71"/>
      <c r="D64" s="71"/>
      <c r="E64" s="32"/>
      <c r="F64" s="27" t="s">
        <v>61</v>
      </c>
      <c r="G64" s="19">
        <f>H64+I64+J64+K64+L64+M64+N64</f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71"/>
      <c r="P64" s="82"/>
      <c r="Q64" s="82"/>
      <c r="R64" s="82"/>
      <c r="S64" s="82"/>
      <c r="T64" s="82"/>
      <c r="U64" s="82"/>
      <c r="V64" s="82"/>
      <c r="W64" s="82"/>
      <c r="X64" s="82"/>
      <c r="Y64" s="2"/>
      <c r="Z64" s="2"/>
      <c r="AA64" s="2"/>
      <c r="AB64" s="2"/>
      <c r="AC64" s="2"/>
    </row>
    <row r="65" spans="1:29" x14ac:dyDescent="0.25">
      <c r="A65" s="145" t="s">
        <v>56</v>
      </c>
      <c r="B65" s="146"/>
      <c r="C65" s="67">
        <v>2020</v>
      </c>
      <c r="D65" s="67">
        <v>2026</v>
      </c>
      <c r="E65" s="119" t="s">
        <v>18</v>
      </c>
      <c r="F65" s="27" t="s">
        <v>37</v>
      </c>
      <c r="G65" s="19">
        <f t="shared" si="0"/>
        <v>1367605</v>
      </c>
      <c r="H65" s="19">
        <f>H66+H67+H68+H69</f>
        <v>45600</v>
      </c>
      <c r="I65" s="19">
        <f t="shared" ref="I65:N65" si="12">I66+I67+I68+I69</f>
        <v>78180</v>
      </c>
      <c r="J65" s="19">
        <f t="shared" si="12"/>
        <v>143025</v>
      </c>
      <c r="K65" s="19">
        <f t="shared" si="12"/>
        <v>190800</v>
      </c>
      <c r="L65" s="19">
        <f t="shared" si="12"/>
        <v>210000</v>
      </c>
      <c r="M65" s="19">
        <f t="shared" si="12"/>
        <v>350000</v>
      </c>
      <c r="N65" s="19">
        <f t="shared" si="12"/>
        <v>350000</v>
      </c>
      <c r="O65" s="67" t="s">
        <v>36</v>
      </c>
      <c r="P65" s="81" t="s">
        <v>36</v>
      </c>
      <c r="Q65" s="81" t="s">
        <v>36</v>
      </c>
      <c r="R65" s="81" t="s">
        <v>36</v>
      </c>
      <c r="S65" s="81" t="s">
        <v>36</v>
      </c>
      <c r="T65" s="81" t="s">
        <v>36</v>
      </c>
      <c r="U65" s="81" t="s">
        <v>36</v>
      </c>
      <c r="V65" s="81" t="s">
        <v>36</v>
      </c>
      <c r="W65" s="81" t="s">
        <v>36</v>
      </c>
      <c r="X65" s="81" t="s">
        <v>36</v>
      </c>
      <c r="Y65" s="2"/>
      <c r="Z65" s="2"/>
      <c r="AA65" s="2"/>
      <c r="AB65" s="2"/>
      <c r="AC65" s="2"/>
    </row>
    <row r="66" spans="1:29" ht="33.75" x14ac:dyDescent="0.25">
      <c r="A66" s="147"/>
      <c r="B66" s="148"/>
      <c r="C66" s="68"/>
      <c r="D66" s="68"/>
      <c r="E66" s="119"/>
      <c r="F66" s="27" t="s">
        <v>38</v>
      </c>
      <c r="G66" s="19">
        <f t="shared" si="0"/>
        <v>0</v>
      </c>
      <c r="H66" s="19">
        <f t="shared" ref="H66:N69" si="13">H71+H76+H81+H86</f>
        <v>0</v>
      </c>
      <c r="I66" s="19">
        <f t="shared" si="13"/>
        <v>0</v>
      </c>
      <c r="J66" s="19">
        <f t="shared" si="13"/>
        <v>0</v>
      </c>
      <c r="K66" s="19">
        <f t="shared" si="13"/>
        <v>0</v>
      </c>
      <c r="L66" s="19">
        <f t="shared" si="13"/>
        <v>0</v>
      </c>
      <c r="M66" s="19">
        <f t="shared" si="13"/>
        <v>0</v>
      </c>
      <c r="N66" s="19">
        <f t="shared" si="13"/>
        <v>0</v>
      </c>
      <c r="O66" s="68"/>
      <c r="P66" s="81"/>
      <c r="Q66" s="81"/>
      <c r="R66" s="81"/>
      <c r="S66" s="81"/>
      <c r="T66" s="81"/>
      <c r="U66" s="81"/>
      <c r="V66" s="81"/>
      <c r="W66" s="81"/>
      <c r="X66" s="81"/>
      <c r="Y66" s="2"/>
      <c r="Z66" s="2"/>
      <c r="AA66" s="2"/>
      <c r="AB66" s="2"/>
      <c r="AC66" s="2"/>
    </row>
    <row r="67" spans="1:29" ht="22.5" x14ac:dyDescent="0.25">
      <c r="A67" s="147"/>
      <c r="B67" s="148"/>
      <c r="C67" s="68"/>
      <c r="D67" s="68"/>
      <c r="E67" s="119"/>
      <c r="F67" s="27" t="s">
        <v>39</v>
      </c>
      <c r="G67" s="19">
        <f t="shared" si="0"/>
        <v>0</v>
      </c>
      <c r="H67" s="19">
        <f t="shared" si="13"/>
        <v>0</v>
      </c>
      <c r="I67" s="19">
        <f t="shared" si="13"/>
        <v>0</v>
      </c>
      <c r="J67" s="19">
        <f t="shared" si="13"/>
        <v>0</v>
      </c>
      <c r="K67" s="19">
        <f t="shared" si="13"/>
        <v>0</v>
      </c>
      <c r="L67" s="19">
        <f t="shared" si="13"/>
        <v>0</v>
      </c>
      <c r="M67" s="19">
        <f t="shared" si="13"/>
        <v>0</v>
      </c>
      <c r="N67" s="19">
        <f t="shared" si="13"/>
        <v>0</v>
      </c>
      <c r="O67" s="68"/>
      <c r="P67" s="81"/>
      <c r="Q67" s="81"/>
      <c r="R67" s="81"/>
      <c r="S67" s="81"/>
      <c r="T67" s="81"/>
      <c r="U67" s="81"/>
      <c r="V67" s="81"/>
      <c r="W67" s="81"/>
      <c r="X67" s="81"/>
      <c r="Y67" s="2"/>
      <c r="Z67" s="2"/>
      <c r="AA67" s="2"/>
      <c r="AB67" s="2"/>
      <c r="AC67" s="2"/>
    </row>
    <row r="68" spans="1:29" ht="22.5" x14ac:dyDescent="0.25">
      <c r="A68" s="147"/>
      <c r="B68" s="148"/>
      <c r="C68" s="70"/>
      <c r="D68" s="70"/>
      <c r="E68" s="27"/>
      <c r="F68" s="27" t="s">
        <v>60</v>
      </c>
      <c r="G68" s="19">
        <f>H68+I68+J68+K68+L68+M68+N68</f>
        <v>1367605</v>
      </c>
      <c r="H68" s="19">
        <f>H73+H78+H83+H88</f>
        <v>45600</v>
      </c>
      <c r="I68" s="19">
        <f t="shared" ref="I68:N68" si="14">I73+I78+I83+I88</f>
        <v>78180</v>
      </c>
      <c r="J68" s="19">
        <f t="shared" si="14"/>
        <v>143025</v>
      </c>
      <c r="K68" s="19">
        <f t="shared" si="13"/>
        <v>190800</v>
      </c>
      <c r="L68" s="19">
        <f t="shared" si="13"/>
        <v>210000</v>
      </c>
      <c r="M68" s="19">
        <f t="shared" si="13"/>
        <v>350000</v>
      </c>
      <c r="N68" s="19">
        <f t="shared" si="14"/>
        <v>350000</v>
      </c>
      <c r="O68" s="70"/>
      <c r="P68" s="82"/>
      <c r="Q68" s="82"/>
      <c r="R68" s="82"/>
      <c r="S68" s="82"/>
      <c r="T68" s="82"/>
      <c r="U68" s="82"/>
      <c r="V68" s="82"/>
      <c r="W68" s="82"/>
      <c r="X68" s="82"/>
      <c r="Y68" s="2"/>
      <c r="Z68" s="2"/>
      <c r="AA68" s="2"/>
      <c r="AB68" s="2"/>
      <c r="AC68" s="2"/>
    </row>
    <row r="69" spans="1:29" x14ac:dyDescent="0.25">
      <c r="A69" s="149"/>
      <c r="B69" s="150"/>
      <c r="C69" s="71"/>
      <c r="D69" s="71"/>
      <c r="E69" s="27"/>
      <c r="F69" s="27" t="s">
        <v>61</v>
      </c>
      <c r="G69" s="19">
        <f>H69+I69+J69+K69+L69+M69+N69</f>
        <v>0</v>
      </c>
      <c r="H69" s="19">
        <f>H74+H79+H84+H89</f>
        <v>0</v>
      </c>
      <c r="I69" s="19">
        <f t="shared" ref="I69:N69" si="15">I74+I79+I84+I89</f>
        <v>0</v>
      </c>
      <c r="J69" s="19">
        <f t="shared" si="15"/>
        <v>0</v>
      </c>
      <c r="K69" s="19">
        <f t="shared" si="13"/>
        <v>0</v>
      </c>
      <c r="L69" s="19">
        <f t="shared" si="13"/>
        <v>0</v>
      </c>
      <c r="M69" s="19">
        <f t="shared" si="13"/>
        <v>0</v>
      </c>
      <c r="N69" s="19">
        <f t="shared" si="15"/>
        <v>0</v>
      </c>
      <c r="O69" s="71"/>
      <c r="P69" s="82"/>
      <c r="Q69" s="82"/>
      <c r="R69" s="82"/>
      <c r="S69" s="82"/>
      <c r="T69" s="82"/>
      <c r="U69" s="82"/>
      <c r="V69" s="82"/>
      <c r="W69" s="82"/>
      <c r="X69" s="82"/>
      <c r="Y69" s="2"/>
      <c r="Z69" s="2"/>
      <c r="AA69" s="2"/>
      <c r="AB69" s="2"/>
      <c r="AC69" s="2"/>
    </row>
    <row r="70" spans="1:29" x14ac:dyDescent="0.25">
      <c r="A70" s="67">
        <v>1</v>
      </c>
      <c r="B70" s="141" t="s">
        <v>105</v>
      </c>
      <c r="C70" s="67">
        <v>2020</v>
      </c>
      <c r="D70" s="67">
        <v>2026</v>
      </c>
      <c r="E70" s="119" t="s">
        <v>18</v>
      </c>
      <c r="F70" s="27" t="s">
        <v>37</v>
      </c>
      <c r="G70" s="19">
        <f t="shared" si="0"/>
        <v>240000</v>
      </c>
      <c r="H70" s="19">
        <f>H71+H72+H73+H74</f>
        <v>0</v>
      </c>
      <c r="I70" s="19">
        <f t="shared" ref="I70:N70" si="16">I71+I72+I73+I74</f>
        <v>0</v>
      </c>
      <c r="J70" s="19">
        <f t="shared" si="16"/>
        <v>0</v>
      </c>
      <c r="K70" s="19">
        <f t="shared" si="16"/>
        <v>0</v>
      </c>
      <c r="L70" s="19">
        <f t="shared" si="16"/>
        <v>40000</v>
      </c>
      <c r="M70" s="19">
        <f t="shared" si="16"/>
        <v>100000</v>
      </c>
      <c r="N70" s="19">
        <f t="shared" si="16"/>
        <v>100000</v>
      </c>
      <c r="O70" s="67" t="s">
        <v>70</v>
      </c>
      <c r="P70" s="81" t="s">
        <v>41</v>
      </c>
      <c r="Q70" s="81">
        <v>100</v>
      </c>
      <c r="R70" s="81">
        <v>100</v>
      </c>
      <c r="S70" s="81">
        <v>100</v>
      </c>
      <c r="T70" s="81">
        <v>100</v>
      </c>
      <c r="U70" s="81">
        <v>100</v>
      </c>
      <c r="V70" s="81">
        <v>100</v>
      </c>
      <c r="W70" s="81">
        <v>100</v>
      </c>
      <c r="X70" s="81">
        <v>100</v>
      </c>
      <c r="Y70" s="2"/>
      <c r="Z70" s="2"/>
      <c r="AA70" s="2"/>
      <c r="AB70" s="2"/>
      <c r="AC70" s="2"/>
    </row>
    <row r="71" spans="1:29" ht="33.75" x14ac:dyDescent="0.25">
      <c r="A71" s="68"/>
      <c r="B71" s="142"/>
      <c r="C71" s="68"/>
      <c r="D71" s="68"/>
      <c r="E71" s="119"/>
      <c r="F71" s="27" t="s">
        <v>38</v>
      </c>
      <c r="G71" s="19">
        <f t="shared" si="0"/>
        <v>0</v>
      </c>
      <c r="H71" s="19">
        <v>0</v>
      </c>
      <c r="I71" s="19">
        <f>100000-45780-9856-250-2850-12968.98-27643.25-651.77</f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68"/>
      <c r="P71" s="81"/>
      <c r="Q71" s="81"/>
      <c r="R71" s="81"/>
      <c r="S71" s="81"/>
      <c r="T71" s="81"/>
      <c r="U71" s="81"/>
      <c r="V71" s="81"/>
      <c r="W71" s="81"/>
      <c r="X71" s="81"/>
      <c r="Y71" s="2"/>
      <c r="Z71" s="2"/>
      <c r="AA71" s="2"/>
      <c r="AB71" s="2"/>
      <c r="AC71" s="2"/>
    </row>
    <row r="72" spans="1:29" ht="22.5" x14ac:dyDescent="0.25">
      <c r="A72" s="68"/>
      <c r="B72" s="142"/>
      <c r="C72" s="68"/>
      <c r="D72" s="68"/>
      <c r="E72" s="119"/>
      <c r="F72" s="27" t="s">
        <v>39</v>
      </c>
      <c r="G72" s="19">
        <f t="shared" si="0"/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68"/>
      <c r="P72" s="81"/>
      <c r="Q72" s="81"/>
      <c r="R72" s="81"/>
      <c r="S72" s="81"/>
      <c r="T72" s="81"/>
      <c r="U72" s="81"/>
      <c r="V72" s="81"/>
      <c r="W72" s="81"/>
      <c r="X72" s="81"/>
      <c r="Y72" s="2"/>
      <c r="Z72" s="2"/>
      <c r="AA72" s="2"/>
      <c r="AB72" s="2"/>
      <c r="AC72" s="2"/>
    </row>
    <row r="73" spans="1:29" ht="22.5" x14ac:dyDescent="0.25">
      <c r="A73" s="70"/>
      <c r="B73" s="143"/>
      <c r="C73" s="70"/>
      <c r="D73" s="70"/>
      <c r="E73" s="27"/>
      <c r="F73" s="27" t="s">
        <v>60</v>
      </c>
      <c r="G73" s="19">
        <f t="shared" si="0"/>
        <v>240000</v>
      </c>
      <c r="H73" s="19">
        <v>0</v>
      </c>
      <c r="I73" s="19">
        <v>0</v>
      </c>
      <c r="J73" s="19">
        <v>0</v>
      </c>
      <c r="K73" s="19">
        <v>0</v>
      </c>
      <c r="L73" s="19">
        <v>40000</v>
      </c>
      <c r="M73" s="19">
        <v>100000</v>
      </c>
      <c r="N73" s="19">
        <v>100000</v>
      </c>
      <c r="O73" s="70"/>
      <c r="P73" s="82"/>
      <c r="Q73" s="82"/>
      <c r="R73" s="82"/>
      <c r="S73" s="82"/>
      <c r="T73" s="82"/>
      <c r="U73" s="82"/>
      <c r="V73" s="82"/>
      <c r="W73" s="82"/>
      <c r="X73" s="82"/>
      <c r="Y73" s="2"/>
      <c r="Z73" s="2"/>
      <c r="AA73" s="2"/>
      <c r="AB73" s="2"/>
      <c r="AC73" s="2"/>
    </row>
    <row r="74" spans="1:29" x14ac:dyDescent="0.25">
      <c r="A74" s="71"/>
      <c r="B74" s="144"/>
      <c r="C74" s="71"/>
      <c r="D74" s="71"/>
      <c r="E74" s="27"/>
      <c r="F74" s="27" t="s">
        <v>61</v>
      </c>
      <c r="G74" s="19">
        <f t="shared" si="0"/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71"/>
      <c r="P74" s="82"/>
      <c r="Q74" s="82"/>
      <c r="R74" s="82"/>
      <c r="S74" s="82"/>
      <c r="T74" s="82"/>
      <c r="U74" s="82"/>
      <c r="V74" s="82"/>
      <c r="W74" s="82"/>
      <c r="X74" s="82"/>
      <c r="Y74" s="2"/>
      <c r="Z74" s="2"/>
      <c r="AA74" s="2"/>
      <c r="AB74" s="2"/>
      <c r="AC74" s="2"/>
    </row>
    <row r="75" spans="1:29" x14ac:dyDescent="0.25">
      <c r="A75" s="67">
        <v>2</v>
      </c>
      <c r="B75" s="141" t="s">
        <v>106</v>
      </c>
      <c r="C75" s="67">
        <v>2020</v>
      </c>
      <c r="D75" s="67">
        <v>2026</v>
      </c>
      <c r="E75" s="119" t="s">
        <v>18</v>
      </c>
      <c r="F75" s="27" t="s">
        <v>37</v>
      </c>
      <c r="G75" s="19">
        <f t="shared" si="0"/>
        <v>516000</v>
      </c>
      <c r="H75" s="19">
        <f>H76+H77+H78+H79</f>
        <v>21000</v>
      </c>
      <c r="I75" s="19">
        <f t="shared" ref="I75:N75" si="17">I76+I77+I78+I79</f>
        <v>52000</v>
      </c>
      <c r="J75" s="19">
        <f t="shared" si="17"/>
        <v>56000</v>
      </c>
      <c r="K75" s="19">
        <f t="shared" si="17"/>
        <v>67000</v>
      </c>
      <c r="L75" s="19">
        <f t="shared" si="17"/>
        <v>120000</v>
      </c>
      <c r="M75" s="19">
        <f t="shared" si="17"/>
        <v>100000</v>
      </c>
      <c r="N75" s="19">
        <f t="shared" si="17"/>
        <v>100000</v>
      </c>
      <c r="O75" s="67" t="s">
        <v>70</v>
      </c>
      <c r="P75" s="81" t="s">
        <v>41</v>
      </c>
      <c r="Q75" s="81">
        <v>100</v>
      </c>
      <c r="R75" s="81">
        <v>100</v>
      </c>
      <c r="S75" s="81">
        <v>100</v>
      </c>
      <c r="T75" s="81">
        <v>100</v>
      </c>
      <c r="U75" s="81">
        <v>100</v>
      </c>
      <c r="V75" s="81">
        <v>100</v>
      </c>
      <c r="W75" s="81">
        <v>100</v>
      </c>
      <c r="X75" s="81">
        <v>100</v>
      </c>
      <c r="Y75" s="2"/>
      <c r="Z75" s="2"/>
      <c r="AA75" s="2"/>
      <c r="AB75" s="2"/>
      <c r="AC75" s="2"/>
    </row>
    <row r="76" spans="1:29" ht="33.75" x14ac:dyDescent="0.25">
      <c r="A76" s="68"/>
      <c r="B76" s="142"/>
      <c r="C76" s="68"/>
      <c r="D76" s="68"/>
      <c r="E76" s="119"/>
      <c r="F76" s="27" t="s">
        <v>38</v>
      </c>
      <c r="G76" s="19">
        <f t="shared" si="0"/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68"/>
      <c r="P76" s="81"/>
      <c r="Q76" s="81"/>
      <c r="R76" s="81"/>
      <c r="S76" s="81"/>
      <c r="T76" s="81"/>
      <c r="U76" s="81"/>
      <c r="V76" s="81"/>
      <c r="W76" s="81"/>
      <c r="X76" s="81"/>
      <c r="Y76" s="2"/>
      <c r="Z76" s="2"/>
      <c r="AA76" s="2"/>
      <c r="AB76" s="2"/>
      <c r="AC76" s="2"/>
    </row>
    <row r="77" spans="1:29" ht="22.5" x14ac:dyDescent="0.25">
      <c r="A77" s="68"/>
      <c r="B77" s="142"/>
      <c r="C77" s="68"/>
      <c r="D77" s="68"/>
      <c r="E77" s="119"/>
      <c r="F77" s="27" t="s">
        <v>39</v>
      </c>
      <c r="G77" s="19">
        <f t="shared" si="0"/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68"/>
      <c r="P77" s="81"/>
      <c r="Q77" s="81"/>
      <c r="R77" s="81"/>
      <c r="S77" s="81"/>
      <c r="T77" s="81"/>
      <c r="U77" s="81"/>
      <c r="V77" s="81"/>
      <c r="W77" s="81"/>
      <c r="X77" s="81"/>
      <c r="Y77" s="2"/>
      <c r="Z77" s="2"/>
      <c r="AA77" s="2"/>
      <c r="AB77" s="2"/>
      <c r="AC77" s="2"/>
    </row>
    <row r="78" spans="1:29" ht="22.5" x14ac:dyDescent="0.25">
      <c r="A78" s="70"/>
      <c r="B78" s="143"/>
      <c r="C78" s="70"/>
      <c r="D78" s="70"/>
      <c r="E78" s="27"/>
      <c r="F78" s="27" t="s">
        <v>60</v>
      </c>
      <c r="G78" s="19">
        <f t="shared" si="0"/>
        <v>516000</v>
      </c>
      <c r="H78" s="19">
        <v>21000</v>
      </c>
      <c r="I78" s="19">
        <v>52000</v>
      </c>
      <c r="J78" s="19">
        <v>56000</v>
      </c>
      <c r="K78" s="19">
        <v>67000</v>
      </c>
      <c r="L78" s="19">
        <v>120000</v>
      </c>
      <c r="M78" s="19">
        <v>100000</v>
      </c>
      <c r="N78" s="19">
        <v>100000</v>
      </c>
      <c r="O78" s="70"/>
      <c r="P78" s="82"/>
      <c r="Q78" s="82"/>
      <c r="R78" s="82"/>
      <c r="S78" s="82"/>
      <c r="T78" s="82"/>
      <c r="U78" s="82"/>
      <c r="V78" s="82"/>
      <c r="W78" s="82"/>
      <c r="X78" s="82"/>
      <c r="Y78" s="2"/>
      <c r="Z78" s="2"/>
      <c r="AA78" s="2"/>
      <c r="AB78" s="2"/>
      <c r="AC78" s="2"/>
    </row>
    <row r="79" spans="1:29" x14ac:dyDescent="0.25">
      <c r="A79" s="71"/>
      <c r="B79" s="144"/>
      <c r="C79" s="71"/>
      <c r="D79" s="71"/>
      <c r="E79" s="27"/>
      <c r="F79" s="27" t="s">
        <v>61</v>
      </c>
      <c r="G79" s="19">
        <f t="shared" si="0"/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71"/>
      <c r="P79" s="82"/>
      <c r="Q79" s="82"/>
      <c r="R79" s="82"/>
      <c r="S79" s="82"/>
      <c r="T79" s="82"/>
      <c r="U79" s="82"/>
      <c r="V79" s="82"/>
      <c r="W79" s="82"/>
      <c r="X79" s="82"/>
      <c r="Y79" s="2"/>
      <c r="Z79" s="2"/>
      <c r="AA79" s="2"/>
      <c r="AB79" s="2"/>
      <c r="AC79" s="2"/>
    </row>
    <row r="80" spans="1:29" x14ac:dyDescent="0.25">
      <c r="A80" s="67">
        <v>3</v>
      </c>
      <c r="B80" s="141" t="s">
        <v>107</v>
      </c>
      <c r="C80" s="67">
        <v>2020</v>
      </c>
      <c r="D80" s="67">
        <v>2026</v>
      </c>
      <c r="E80" s="119" t="s">
        <v>18</v>
      </c>
      <c r="F80" s="27" t="s">
        <v>37</v>
      </c>
      <c r="G80" s="19">
        <f t="shared" si="0"/>
        <v>547425</v>
      </c>
      <c r="H80" s="19">
        <f>H81+H82+H83+H84</f>
        <v>12000</v>
      </c>
      <c r="I80" s="19">
        <f t="shared" ref="I80:N80" si="18">I81+I82+I83+I84</f>
        <v>12500</v>
      </c>
      <c r="J80" s="19">
        <f t="shared" si="18"/>
        <v>62925</v>
      </c>
      <c r="K80" s="19">
        <f t="shared" si="18"/>
        <v>110000</v>
      </c>
      <c r="L80" s="19">
        <f t="shared" si="18"/>
        <v>50000</v>
      </c>
      <c r="M80" s="19">
        <f t="shared" si="18"/>
        <v>150000</v>
      </c>
      <c r="N80" s="19">
        <f t="shared" si="18"/>
        <v>150000</v>
      </c>
      <c r="O80" s="67" t="s">
        <v>70</v>
      </c>
      <c r="P80" s="81" t="s">
        <v>41</v>
      </c>
      <c r="Q80" s="81">
        <v>100</v>
      </c>
      <c r="R80" s="81">
        <v>100</v>
      </c>
      <c r="S80" s="81">
        <v>100</v>
      </c>
      <c r="T80" s="81">
        <v>100</v>
      </c>
      <c r="U80" s="81">
        <v>100</v>
      </c>
      <c r="V80" s="81">
        <v>100</v>
      </c>
      <c r="W80" s="81">
        <v>100</v>
      </c>
      <c r="X80" s="81">
        <v>100</v>
      </c>
      <c r="Y80" s="2"/>
      <c r="Z80" s="2"/>
      <c r="AA80" s="2"/>
      <c r="AB80" s="2"/>
      <c r="AC80" s="2"/>
    </row>
    <row r="81" spans="1:29" ht="33.75" x14ac:dyDescent="0.25">
      <c r="A81" s="68"/>
      <c r="B81" s="142"/>
      <c r="C81" s="68"/>
      <c r="D81" s="68"/>
      <c r="E81" s="119"/>
      <c r="F81" s="27" t="s">
        <v>38</v>
      </c>
      <c r="G81" s="19">
        <f t="shared" si="0"/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68"/>
      <c r="P81" s="81"/>
      <c r="Q81" s="81"/>
      <c r="R81" s="81"/>
      <c r="S81" s="81"/>
      <c r="T81" s="81"/>
      <c r="U81" s="81"/>
      <c r="V81" s="81"/>
      <c r="W81" s="81"/>
      <c r="X81" s="81"/>
      <c r="Y81" s="2"/>
      <c r="Z81" s="2"/>
      <c r="AA81" s="2"/>
      <c r="AB81" s="2"/>
      <c r="AC81" s="2"/>
    </row>
    <row r="82" spans="1:29" ht="22.5" x14ac:dyDescent="0.25">
      <c r="A82" s="68"/>
      <c r="B82" s="142"/>
      <c r="C82" s="68"/>
      <c r="D82" s="68"/>
      <c r="E82" s="119"/>
      <c r="F82" s="27" t="s">
        <v>39</v>
      </c>
      <c r="G82" s="19">
        <f t="shared" si="0"/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68"/>
      <c r="P82" s="81"/>
      <c r="Q82" s="81"/>
      <c r="R82" s="81"/>
      <c r="S82" s="81"/>
      <c r="T82" s="81"/>
      <c r="U82" s="81"/>
      <c r="V82" s="81"/>
      <c r="W82" s="81"/>
      <c r="X82" s="81"/>
      <c r="Y82" s="2"/>
      <c r="Z82" s="2"/>
      <c r="AA82" s="2"/>
      <c r="AB82" s="2"/>
      <c r="AC82" s="2"/>
    </row>
    <row r="83" spans="1:29" ht="22.5" x14ac:dyDescent="0.25">
      <c r="A83" s="70"/>
      <c r="B83" s="143"/>
      <c r="C83" s="70"/>
      <c r="D83" s="70"/>
      <c r="E83" s="27"/>
      <c r="F83" s="27" t="s">
        <v>60</v>
      </c>
      <c r="G83" s="19">
        <f>H83+I83+J83+K83+L83+M83+N83</f>
        <v>547425</v>
      </c>
      <c r="H83" s="19">
        <v>12000</v>
      </c>
      <c r="I83" s="19">
        <v>12500</v>
      </c>
      <c r="J83" s="19">
        <v>62925</v>
      </c>
      <c r="K83" s="19">
        <v>110000</v>
      </c>
      <c r="L83" s="19">
        <v>50000</v>
      </c>
      <c r="M83" s="19">
        <v>150000</v>
      </c>
      <c r="N83" s="19">
        <v>150000</v>
      </c>
      <c r="O83" s="70"/>
      <c r="P83" s="82"/>
      <c r="Q83" s="82"/>
      <c r="R83" s="82"/>
      <c r="S83" s="82"/>
      <c r="T83" s="82"/>
      <c r="U83" s="82"/>
      <c r="V83" s="82"/>
      <c r="W83" s="82"/>
      <c r="X83" s="82"/>
      <c r="Y83" s="2"/>
      <c r="Z83" s="2"/>
      <c r="AA83" s="2"/>
      <c r="AB83" s="2"/>
      <c r="AC83" s="2"/>
    </row>
    <row r="84" spans="1:29" x14ac:dyDescent="0.25">
      <c r="A84" s="71"/>
      <c r="B84" s="144"/>
      <c r="C84" s="71"/>
      <c r="D84" s="71"/>
      <c r="E84" s="27"/>
      <c r="F84" s="27" t="s">
        <v>61</v>
      </c>
      <c r="G84" s="19">
        <f>H84+I84+J84+K84+L84+M84+N84</f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71"/>
      <c r="P84" s="82"/>
      <c r="Q84" s="82"/>
      <c r="R84" s="82"/>
      <c r="S84" s="82"/>
      <c r="T84" s="82"/>
      <c r="U84" s="82"/>
      <c r="V84" s="82"/>
      <c r="W84" s="82"/>
      <c r="X84" s="82"/>
      <c r="Y84" s="2"/>
      <c r="Z84" s="2"/>
      <c r="AA84" s="2"/>
      <c r="AB84" s="2"/>
      <c r="AC84" s="2"/>
    </row>
    <row r="85" spans="1:29" x14ac:dyDescent="0.25">
      <c r="A85" s="81">
        <v>4</v>
      </c>
      <c r="B85" s="158" t="s">
        <v>108</v>
      </c>
      <c r="C85" s="67">
        <v>2020</v>
      </c>
      <c r="D85" s="67">
        <v>2026</v>
      </c>
      <c r="E85" s="119" t="s">
        <v>18</v>
      </c>
      <c r="F85" s="27" t="s">
        <v>37</v>
      </c>
      <c r="G85" s="19">
        <f t="shared" si="0"/>
        <v>64180</v>
      </c>
      <c r="H85" s="19">
        <f>H86+H87+H88+H89</f>
        <v>12600</v>
      </c>
      <c r="I85" s="19">
        <f t="shared" ref="I85:N85" si="19">I86+I87+I88+I89</f>
        <v>13680</v>
      </c>
      <c r="J85" s="19">
        <f t="shared" si="19"/>
        <v>24100</v>
      </c>
      <c r="K85" s="19">
        <f t="shared" si="19"/>
        <v>13800</v>
      </c>
      <c r="L85" s="19">
        <f t="shared" si="19"/>
        <v>0</v>
      </c>
      <c r="M85" s="19">
        <f t="shared" si="19"/>
        <v>0</v>
      </c>
      <c r="N85" s="19">
        <f t="shared" si="19"/>
        <v>0</v>
      </c>
      <c r="O85" s="67" t="s">
        <v>69</v>
      </c>
      <c r="P85" s="81" t="s">
        <v>41</v>
      </c>
      <c r="Q85" s="81">
        <v>100</v>
      </c>
      <c r="R85" s="81">
        <v>100</v>
      </c>
      <c r="S85" s="81">
        <v>100</v>
      </c>
      <c r="T85" s="81">
        <v>100</v>
      </c>
      <c r="U85" s="81">
        <v>100</v>
      </c>
      <c r="V85" s="81">
        <v>100</v>
      </c>
      <c r="W85" s="81">
        <v>100</v>
      </c>
      <c r="X85" s="81">
        <v>100</v>
      </c>
      <c r="Y85" s="2"/>
      <c r="Z85" s="2"/>
      <c r="AA85" s="2"/>
      <c r="AB85" s="2"/>
      <c r="AC85" s="2"/>
    </row>
    <row r="86" spans="1:29" ht="33.75" x14ac:dyDescent="0.25">
      <c r="A86" s="81"/>
      <c r="B86" s="159"/>
      <c r="C86" s="68"/>
      <c r="D86" s="68"/>
      <c r="E86" s="119"/>
      <c r="F86" s="27" t="s">
        <v>38</v>
      </c>
      <c r="G86" s="19">
        <f t="shared" si="0"/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68"/>
      <c r="P86" s="81"/>
      <c r="Q86" s="81"/>
      <c r="R86" s="81"/>
      <c r="S86" s="81"/>
      <c r="T86" s="81"/>
      <c r="U86" s="81"/>
      <c r="V86" s="81"/>
      <c r="W86" s="81"/>
      <c r="X86" s="81"/>
      <c r="Y86" s="2"/>
      <c r="Z86" s="2"/>
      <c r="AA86" s="2"/>
      <c r="AB86" s="2"/>
      <c r="AC86" s="2"/>
    </row>
    <row r="87" spans="1:29" ht="22.5" x14ac:dyDescent="0.25">
      <c r="A87" s="81"/>
      <c r="B87" s="159"/>
      <c r="C87" s="68"/>
      <c r="D87" s="68"/>
      <c r="E87" s="119"/>
      <c r="F87" s="27" t="s">
        <v>39</v>
      </c>
      <c r="G87" s="19">
        <f t="shared" si="0"/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68"/>
      <c r="P87" s="81"/>
      <c r="Q87" s="81"/>
      <c r="R87" s="81"/>
      <c r="S87" s="81"/>
      <c r="T87" s="81"/>
      <c r="U87" s="81"/>
      <c r="V87" s="81"/>
      <c r="W87" s="81"/>
      <c r="X87" s="81"/>
      <c r="Y87" s="2"/>
      <c r="Z87" s="2"/>
      <c r="AA87" s="2"/>
      <c r="AB87" s="2"/>
      <c r="AC87" s="2"/>
    </row>
    <row r="88" spans="1:29" ht="22.5" x14ac:dyDescent="0.25">
      <c r="A88" s="82"/>
      <c r="B88" s="160"/>
      <c r="C88" s="70"/>
      <c r="D88" s="70"/>
      <c r="E88" s="27"/>
      <c r="F88" s="27" t="s">
        <v>60</v>
      </c>
      <c r="G88" s="19">
        <f>H88+I88+J88+K88+L88+M88+N88</f>
        <v>64180</v>
      </c>
      <c r="H88" s="19">
        <v>12600</v>
      </c>
      <c r="I88" s="19">
        <v>13680</v>
      </c>
      <c r="J88" s="19">
        <v>24100</v>
      </c>
      <c r="K88" s="19">
        <v>13800</v>
      </c>
      <c r="L88" s="19">
        <v>0</v>
      </c>
      <c r="M88" s="19">
        <v>0</v>
      </c>
      <c r="N88" s="19">
        <v>0</v>
      </c>
      <c r="O88" s="70"/>
      <c r="P88" s="82"/>
      <c r="Q88" s="82"/>
      <c r="R88" s="82"/>
      <c r="S88" s="82"/>
      <c r="T88" s="82"/>
      <c r="U88" s="82"/>
      <c r="V88" s="82"/>
      <c r="W88" s="82"/>
      <c r="X88" s="82"/>
      <c r="Y88" s="2"/>
      <c r="Z88" s="2"/>
      <c r="AA88" s="2"/>
      <c r="AB88" s="2"/>
      <c r="AC88" s="2"/>
    </row>
    <row r="89" spans="1:29" x14ac:dyDescent="0.25">
      <c r="A89" s="82"/>
      <c r="B89" s="161"/>
      <c r="C89" s="71"/>
      <c r="D89" s="71"/>
      <c r="E89" s="27"/>
      <c r="F89" s="27" t="s">
        <v>61</v>
      </c>
      <c r="G89" s="19">
        <f>H89+I89+J89+K89+L89+M89+N89</f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71"/>
      <c r="P89" s="82"/>
      <c r="Q89" s="82"/>
      <c r="R89" s="82"/>
      <c r="S89" s="82"/>
      <c r="T89" s="82"/>
      <c r="U89" s="82"/>
      <c r="V89" s="82"/>
      <c r="W89" s="82"/>
      <c r="X89" s="82"/>
      <c r="Y89" s="2"/>
      <c r="Z89" s="2"/>
      <c r="AA89" s="2"/>
      <c r="AB89" s="2"/>
      <c r="AC89" s="2"/>
    </row>
    <row r="90" spans="1:29" x14ac:dyDescent="0.25">
      <c r="A90" s="145" t="s">
        <v>109</v>
      </c>
      <c r="B90" s="146"/>
      <c r="C90" s="67">
        <v>2020</v>
      </c>
      <c r="D90" s="67">
        <v>2026</v>
      </c>
      <c r="E90" s="119" t="s">
        <v>18</v>
      </c>
      <c r="F90" s="27" t="s">
        <v>37</v>
      </c>
      <c r="G90" s="19">
        <f t="shared" si="0"/>
        <v>55307799.119999997</v>
      </c>
      <c r="H90" s="19">
        <f>H91+H92+H93+H94</f>
        <v>5074853.03</v>
      </c>
      <c r="I90" s="19">
        <f t="shared" ref="I90:N90" si="20">I91+I92+I93+I94</f>
        <v>6344639.8799999999</v>
      </c>
      <c r="J90" s="19">
        <f t="shared" si="20"/>
        <v>7202302.0500000007</v>
      </c>
      <c r="K90" s="19">
        <f t="shared" si="20"/>
        <v>8461378.7199999988</v>
      </c>
      <c r="L90" s="19">
        <f t="shared" si="20"/>
        <v>9806984.4399999976</v>
      </c>
      <c r="M90" s="19">
        <f t="shared" si="20"/>
        <v>9130978</v>
      </c>
      <c r="N90" s="19">
        <f t="shared" si="20"/>
        <v>9286663</v>
      </c>
      <c r="O90" s="67" t="s">
        <v>36</v>
      </c>
      <c r="P90" s="81" t="s">
        <v>36</v>
      </c>
      <c r="Q90" s="81" t="s">
        <v>36</v>
      </c>
      <c r="R90" s="81" t="s">
        <v>36</v>
      </c>
      <c r="S90" s="81" t="s">
        <v>36</v>
      </c>
      <c r="T90" s="81" t="s">
        <v>36</v>
      </c>
      <c r="U90" s="81" t="s">
        <v>36</v>
      </c>
      <c r="V90" s="81" t="s">
        <v>36</v>
      </c>
      <c r="W90" s="81" t="s">
        <v>36</v>
      </c>
      <c r="X90" s="81" t="s">
        <v>36</v>
      </c>
      <c r="Y90" s="2"/>
      <c r="Z90" s="2"/>
      <c r="AA90" s="2"/>
      <c r="AB90" s="2"/>
      <c r="AC90" s="2"/>
    </row>
    <row r="91" spans="1:29" ht="33.75" x14ac:dyDescent="0.25">
      <c r="A91" s="147"/>
      <c r="B91" s="148"/>
      <c r="C91" s="68"/>
      <c r="D91" s="68"/>
      <c r="E91" s="119"/>
      <c r="F91" s="27" t="s">
        <v>38</v>
      </c>
      <c r="G91" s="19">
        <f t="shared" si="0"/>
        <v>0</v>
      </c>
      <c r="H91" s="19">
        <f>H96+H101+H106+H111+H116+H121+H126</f>
        <v>0</v>
      </c>
      <c r="I91" s="19">
        <f t="shared" ref="I91:N94" si="21">I96+I101+I106+I111+I116+I121+I126</f>
        <v>0</v>
      </c>
      <c r="J91" s="19">
        <f t="shared" si="21"/>
        <v>0</v>
      </c>
      <c r="K91" s="19">
        <f t="shared" si="21"/>
        <v>0</v>
      </c>
      <c r="L91" s="19">
        <f t="shared" si="21"/>
        <v>0</v>
      </c>
      <c r="M91" s="19">
        <f t="shared" si="21"/>
        <v>0</v>
      </c>
      <c r="N91" s="19">
        <f t="shared" si="21"/>
        <v>0</v>
      </c>
      <c r="O91" s="68"/>
      <c r="P91" s="81"/>
      <c r="Q91" s="81"/>
      <c r="R91" s="81"/>
      <c r="S91" s="81"/>
      <c r="T91" s="81"/>
      <c r="U91" s="81"/>
      <c r="V91" s="81"/>
      <c r="W91" s="81"/>
      <c r="X91" s="81"/>
      <c r="Y91" s="2"/>
      <c r="Z91" s="2"/>
      <c r="AA91" s="2"/>
      <c r="AB91" s="2"/>
      <c r="AC91" s="2"/>
    </row>
    <row r="92" spans="1:29" ht="22.5" x14ac:dyDescent="0.25">
      <c r="A92" s="147"/>
      <c r="B92" s="148"/>
      <c r="C92" s="68"/>
      <c r="D92" s="68"/>
      <c r="E92" s="119"/>
      <c r="F92" s="27" t="s">
        <v>39</v>
      </c>
      <c r="G92" s="19">
        <f t="shared" si="0"/>
        <v>9116353</v>
      </c>
      <c r="H92" s="19">
        <f>H97+H102+H107+H112+H117+H122+H127</f>
        <v>948195</v>
      </c>
      <c r="I92" s="19">
        <f t="shared" ref="I92:N92" si="22">I97+I102+I107+I112+I117+I122+I127</f>
        <v>976214</v>
      </c>
      <c r="J92" s="19">
        <f t="shared" si="22"/>
        <v>1069039</v>
      </c>
      <c r="K92" s="19">
        <f t="shared" si="21"/>
        <v>1204916</v>
      </c>
      <c r="L92" s="19">
        <f t="shared" si="21"/>
        <v>1485428</v>
      </c>
      <c r="M92" s="19">
        <f t="shared" si="21"/>
        <v>1638438</v>
      </c>
      <c r="N92" s="19">
        <f t="shared" si="22"/>
        <v>1794123</v>
      </c>
      <c r="O92" s="68"/>
      <c r="P92" s="81"/>
      <c r="Q92" s="81"/>
      <c r="R92" s="81"/>
      <c r="S92" s="81"/>
      <c r="T92" s="81"/>
      <c r="U92" s="81"/>
      <c r="V92" s="81"/>
      <c r="W92" s="81"/>
      <c r="X92" s="81"/>
      <c r="Y92" s="2"/>
      <c r="Z92" s="2"/>
      <c r="AA92" s="2"/>
      <c r="AB92" s="2"/>
      <c r="AC92" s="2"/>
    </row>
    <row r="93" spans="1:29" ht="22.5" x14ac:dyDescent="0.25">
      <c r="A93" s="147"/>
      <c r="B93" s="148"/>
      <c r="C93" s="70"/>
      <c r="D93" s="70"/>
      <c r="E93" s="27"/>
      <c r="F93" s="27" t="s">
        <v>60</v>
      </c>
      <c r="G93" s="19">
        <f>H93+I93+J93+K93+L93+M93+N93</f>
        <v>46191446.119999997</v>
      </c>
      <c r="H93" s="19">
        <f>H98+H103+H108+H113+H118+H123+H128</f>
        <v>4126658.0300000003</v>
      </c>
      <c r="I93" s="19">
        <f t="shared" ref="I93:N93" si="23">I98+I103+I108+I113+I118+I123+I128+I133</f>
        <v>5368425.88</v>
      </c>
      <c r="J93" s="19">
        <f t="shared" si="23"/>
        <v>6133263.0500000007</v>
      </c>
      <c r="K93" s="19">
        <f t="shared" si="23"/>
        <v>7256462.7199999997</v>
      </c>
      <c r="L93" s="19">
        <f t="shared" si="23"/>
        <v>8321556.4399999985</v>
      </c>
      <c r="M93" s="19">
        <f t="shared" si="23"/>
        <v>7492540</v>
      </c>
      <c r="N93" s="19">
        <f t="shared" si="23"/>
        <v>7492540</v>
      </c>
      <c r="O93" s="70"/>
      <c r="P93" s="82"/>
      <c r="Q93" s="82"/>
      <c r="R93" s="82"/>
      <c r="S93" s="82"/>
      <c r="T93" s="82"/>
      <c r="U93" s="82"/>
      <c r="V93" s="82"/>
      <c r="W93" s="82"/>
      <c r="X93" s="82"/>
      <c r="Y93" s="2"/>
      <c r="Z93" s="2"/>
      <c r="AA93" s="2"/>
      <c r="AB93" s="2"/>
      <c r="AC93" s="2"/>
    </row>
    <row r="94" spans="1:29" x14ac:dyDescent="0.25">
      <c r="A94" s="149"/>
      <c r="B94" s="150"/>
      <c r="C94" s="71"/>
      <c r="D94" s="71"/>
      <c r="E94" s="27"/>
      <c r="F94" s="27" t="s">
        <v>61</v>
      </c>
      <c r="G94" s="19">
        <f>H94+I94+J94+K94+L94+M94+N94</f>
        <v>0</v>
      </c>
      <c r="H94" s="19">
        <f>H99+H104+H109+H114+H119+H124+H129</f>
        <v>0</v>
      </c>
      <c r="I94" s="19">
        <f t="shared" ref="I94:N94" si="24">I99+I104+I109+I114+I119+I124+I129</f>
        <v>0</v>
      </c>
      <c r="J94" s="19">
        <f t="shared" si="24"/>
        <v>0</v>
      </c>
      <c r="K94" s="19">
        <f t="shared" si="21"/>
        <v>0</v>
      </c>
      <c r="L94" s="19">
        <f t="shared" si="21"/>
        <v>0</v>
      </c>
      <c r="M94" s="19">
        <f t="shared" si="21"/>
        <v>0</v>
      </c>
      <c r="N94" s="19">
        <f t="shared" si="24"/>
        <v>0</v>
      </c>
      <c r="O94" s="71"/>
      <c r="P94" s="82"/>
      <c r="Q94" s="82"/>
      <c r="R94" s="82"/>
      <c r="S94" s="82"/>
      <c r="T94" s="82"/>
      <c r="U94" s="82"/>
      <c r="V94" s="82"/>
      <c r="W94" s="82"/>
      <c r="X94" s="82"/>
      <c r="Y94" s="2"/>
      <c r="Z94" s="2"/>
      <c r="AA94" s="2"/>
      <c r="AB94" s="2"/>
      <c r="AC94" s="2"/>
    </row>
    <row r="95" spans="1:29" x14ac:dyDescent="0.25">
      <c r="A95" s="67">
        <v>1</v>
      </c>
      <c r="B95" s="166" t="s">
        <v>110</v>
      </c>
      <c r="C95" s="67">
        <v>2020</v>
      </c>
      <c r="D95" s="67">
        <v>2026</v>
      </c>
      <c r="E95" s="119" t="s">
        <v>18</v>
      </c>
      <c r="F95" s="27" t="s">
        <v>37</v>
      </c>
      <c r="G95" s="19">
        <f t="shared" si="0"/>
        <v>42836112.850000001</v>
      </c>
      <c r="H95" s="19">
        <f>H96+H97+H98+H99</f>
        <v>3252999.71</v>
      </c>
      <c r="I95" s="19">
        <f t="shared" ref="I95:N95" si="25">I96+I97+I98+I99</f>
        <v>4776143.5199999996</v>
      </c>
      <c r="J95" s="19">
        <f t="shared" si="25"/>
        <v>5657397.9100000001</v>
      </c>
      <c r="K95" s="19">
        <f t="shared" si="25"/>
        <v>6617595.5300000003</v>
      </c>
      <c r="L95" s="19">
        <f t="shared" si="25"/>
        <v>7641336.1799999997</v>
      </c>
      <c r="M95" s="19">
        <f t="shared" si="25"/>
        <v>7445320</v>
      </c>
      <c r="N95" s="19">
        <f t="shared" si="25"/>
        <v>7445320</v>
      </c>
      <c r="O95" s="67" t="s">
        <v>69</v>
      </c>
      <c r="P95" s="81" t="s">
        <v>41</v>
      </c>
      <c r="Q95" s="81">
        <v>100</v>
      </c>
      <c r="R95" s="81">
        <v>100</v>
      </c>
      <c r="S95" s="81">
        <v>100</v>
      </c>
      <c r="T95" s="81">
        <v>100</v>
      </c>
      <c r="U95" s="81">
        <v>100</v>
      </c>
      <c r="V95" s="81">
        <v>100</v>
      </c>
      <c r="W95" s="81">
        <v>100</v>
      </c>
      <c r="X95" s="81">
        <v>100</v>
      </c>
      <c r="Y95" s="2"/>
      <c r="Z95" s="2"/>
      <c r="AA95" s="2"/>
      <c r="AB95" s="2"/>
      <c r="AC95" s="2"/>
    </row>
    <row r="96" spans="1:29" ht="33.75" x14ac:dyDescent="0.25">
      <c r="A96" s="68"/>
      <c r="B96" s="167"/>
      <c r="C96" s="68"/>
      <c r="D96" s="68"/>
      <c r="E96" s="119"/>
      <c r="F96" s="27" t="s">
        <v>38</v>
      </c>
      <c r="G96" s="19">
        <f t="shared" si="0"/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68"/>
      <c r="P96" s="81"/>
      <c r="Q96" s="81"/>
      <c r="R96" s="81"/>
      <c r="S96" s="81"/>
      <c r="T96" s="81"/>
      <c r="U96" s="81"/>
      <c r="V96" s="81"/>
      <c r="W96" s="81"/>
      <c r="X96" s="81"/>
      <c r="Y96" s="2"/>
      <c r="Z96" s="2"/>
      <c r="AA96" s="2"/>
      <c r="AB96" s="2"/>
      <c r="AC96" s="2"/>
    </row>
    <row r="97" spans="1:29" ht="22.5" x14ac:dyDescent="0.25">
      <c r="A97" s="68"/>
      <c r="B97" s="167"/>
      <c r="C97" s="68"/>
      <c r="D97" s="68"/>
      <c r="E97" s="119"/>
      <c r="F97" s="27" t="s">
        <v>39</v>
      </c>
      <c r="G97" s="19">
        <f t="shared" si="0"/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68"/>
      <c r="P97" s="81"/>
      <c r="Q97" s="81"/>
      <c r="R97" s="81"/>
      <c r="S97" s="81"/>
      <c r="T97" s="81"/>
      <c r="U97" s="81"/>
      <c r="V97" s="81"/>
      <c r="W97" s="81"/>
      <c r="X97" s="81"/>
      <c r="Y97" s="2"/>
      <c r="Z97" s="2"/>
      <c r="AA97" s="2"/>
      <c r="AB97" s="2"/>
      <c r="AC97" s="2"/>
    </row>
    <row r="98" spans="1:29" ht="22.5" x14ac:dyDescent="0.25">
      <c r="A98" s="70"/>
      <c r="B98" s="168"/>
      <c r="C98" s="70"/>
      <c r="D98" s="70"/>
      <c r="E98" s="27"/>
      <c r="F98" s="27" t="s">
        <v>60</v>
      </c>
      <c r="G98" s="19">
        <f>H98+I98+J98+K98+L98+M98+N98</f>
        <v>42836112.850000001</v>
      </c>
      <c r="H98" s="19">
        <v>3252999.71</v>
      </c>
      <c r="I98" s="19">
        <v>4776143.5199999996</v>
      </c>
      <c r="J98" s="19">
        <v>5657397.9100000001</v>
      </c>
      <c r="K98" s="19">
        <v>6617595.5300000003</v>
      </c>
      <c r="L98" s="19">
        <v>7641336.1799999997</v>
      </c>
      <c r="M98" s="19">
        <v>7445320</v>
      </c>
      <c r="N98" s="19">
        <v>7445320</v>
      </c>
      <c r="O98" s="70"/>
      <c r="P98" s="82"/>
      <c r="Q98" s="82"/>
      <c r="R98" s="82"/>
      <c r="S98" s="82"/>
      <c r="T98" s="82"/>
      <c r="U98" s="82"/>
      <c r="V98" s="82"/>
      <c r="W98" s="82"/>
      <c r="X98" s="82"/>
      <c r="Y98" s="2"/>
      <c r="Z98" s="2"/>
      <c r="AA98" s="2"/>
      <c r="AB98" s="2"/>
      <c r="AC98" s="2"/>
    </row>
    <row r="99" spans="1:29" x14ac:dyDescent="0.25">
      <c r="A99" s="71"/>
      <c r="B99" s="169"/>
      <c r="C99" s="71"/>
      <c r="D99" s="71"/>
      <c r="E99" s="27"/>
      <c r="F99" s="27" t="s">
        <v>61</v>
      </c>
      <c r="G99" s="19">
        <f>H99+I99+J99+K99+L99+M99+N99</f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71"/>
      <c r="P99" s="82"/>
      <c r="Q99" s="82"/>
      <c r="R99" s="82"/>
      <c r="S99" s="82"/>
      <c r="T99" s="82"/>
      <c r="U99" s="82"/>
      <c r="V99" s="82"/>
      <c r="W99" s="82"/>
      <c r="X99" s="82"/>
      <c r="Y99" s="2"/>
      <c r="Z99" s="2"/>
      <c r="AA99" s="2"/>
      <c r="AB99" s="2"/>
      <c r="AC99" s="2"/>
    </row>
    <row r="100" spans="1:29" x14ac:dyDescent="0.25">
      <c r="A100" s="67">
        <v>2</v>
      </c>
      <c r="B100" s="141" t="s">
        <v>57</v>
      </c>
      <c r="C100" s="67">
        <v>2020</v>
      </c>
      <c r="D100" s="67">
        <v>2026</v>
      </c>
      <c r="E100" s="119" t="s">
        <v>18</v>
      </c>
      <c r="F100" s="27" t="s">
        <v>37</v>
      </c>
      <c r="G100" s="19">
        <f t="shared" si="0"/>
        <v>380938.56</v>
      </c>
      <c r="H100" s="19">
        <f>H101+H102+H103+H104</f>
        <v>47220</v>
      </c>
      <c r="I100" s="19">
        <f t="shared" ref="I100:N100" si="26">I101+I102+I103+I104</f>
        <v>47220</v>
      </c>
      <c r="J100" s="19">
        <f t="shared" si="26"/>
        <v>47220</v>
      </c>
      <c r="K100" s="19">
        <f t="shared" si="26"/>
        <v>47220</v>
      </c>
      <c r="L100" s="19">
        <f t="shared" si="26"/>
        <v>97618.559999999998</v>
      </c>
      <c r="M100" s="19">
        <f t="shared" si="26"/>
        <v>47220</v>
      </c>
      <c r="N100" s="19">
        <f t="shared" si="26"/>
        <v>47220</v>
      </c>
      <c r="O100" s="67" t="s">
        <v>69</v>
      </c>
      <c r="P100" s="81" t="s">
        <v>41</v>
      </c>
      <c r="Q100" s="81">
        <v>100</v>
      </c>
      <c r="R100" s="81">
        <v>100</v>
      </c>
      <c r="S100" s="81">
        <v>100</v>
      </c>
      <c r="T100" s="81">
        <v>100</v>
      </c>
      <c r="U100" s="81">
        <v>100</v>
      </c>
      <c r="V100" s="81">
        <v>100</v>
      </c>
      <c r="W100" s="81">
        <v>100</v>
      </c>
      <c r="X100" s="81">
        <v>100</v>
      </c>
      <c r="Y100" s="2"/>
      <c r="Z100" s="2"/>
      <c r="AA100" s="2"/>
      <c r="AB100" s="2"/>
      <c r="AC100" s="2"/>
    </row>
    <row r="101" spans="1:29" ht="33.75" x14ac:dyDescent="0.25">
      <c r="A101" s="68"/>
      <c r="B101" s="142"/>
      <c r="C101" s="68"/>
      <c r="D101" s="68"/>
      <c r="E101" s="119"/>
      <c r="F101" s="27" t="s">
        <v>38</v>
      </c>
      <c r="G101" s="19">
        <f t="shared" si="0"/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68"/>
      <c r="P101" s="81"/>
      <c r="Q101" s="81"/>
      <c r="R101" s="81"/>
      <c r="S101" s="81"/>
      <c r="T101" s="81"/>
      <c r="U101" s="81"/>
      <c r="V101" s="81"/>
      <c r="W101" s="81"/>
      <c r="X101" s="81"/>
      <c r="Y101" s="2"/>
      <c r="Z101" s="2"/>
      <c r="AA101" s="2"/>
      <c r="AB101" s="2"/>
      <c r="AC101" s="2"/>
    </row>
    <row r="102" spans="1:29" ht="22.5" x14ac:dyDescent="0.25">
      <c r="A102" s="68"/>
      <c r="B102" s="142"/>
      <c r="C102" s="68"/>
      <c r="D102" s="68"/>
      <c r="E102" s="119"/>
      <c r="F102" s="27" t="s">
        <v>39</v>
      </c>
      <c r="G102" s="19">
        <f t="shared" si="0"/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68"/>
      <c r="P102" s="81"/>
      <c r="Q102" s="81"/>
      <c r="R102" s="81"/>
      <c r="S102" s="81"/>
      <c r="T102" s="81"/>
      <c r="U102" s="81"/>
      <c r="V102" s="81"/>
      <c r="W102" s="81"/>
      <c r="X102" s="81"/>
      <c r="Y102" s="2"/>
      <c r="Z102" s="2"/>
      <c r="AA102" s="2"/>
      <c r="AB102" s="2"/>
      <c r="AC102" s="2"/>
    </row>
    <row r="103" spans="1:29" ht="22.5" x14ac:dyDescent="0.25">
      <c r="A103" s="70"/>
      <c r="B103" s="143"/>
      <c r="C103" s="70"/>
      <c r="D103" s="70"/>
      <c r="E103" s="27"/>
      <c r="F103" s="27" t="s">
        <v>60</v>
      </c>
      <c r="G103" s="19">
        <f>H103+I103+J103+K103+L103+M103+N103</f>
        <v>380938.56</v>
      </c>
      <c r="H103" s="19">
        <v>47220</v>
      </c>
      <c r="I103" s="19">
        <v>47220</v>
      </c>
      <c r="J103" s="19">
        <v>47220</v>
      </c>
      <c r="K103" s="19">
        <v>47220</v>
      </c>
      <c r="L103" s="19">
        <v>97618.559999999998</v>
      </c>
      <c r="M103" s="19">
        <v>47220</v>
      </c>
      <c r="N103" s="19">
        <v>47220</v>
      </c>
      <c r="O103" s="70"/>
      <c r="P103" s="82"/>
      <c r="Q103" s="82"/>
      <c r="R103" s="82"/>
      <c r="S103" s="82"/>
      <c r="T103" s="82"/>
      <c r="U103" s="82"/>
      <c r="V103" s="82"/>
      <c r="W103" s="82"/>
      <c r="X103" s="82"/>
      <c r="Y103" s="2"/>
      <c r="Z103" s="2"/>
      <c r="AA103" s="2"/>
      <c r="AB103" s="2"/>
      <c r="AC103" s="2"/>
    </row>
    <row r="104" spans="1:29" x14ac:dyDescent="0.25">
      <c r="A104" s="71"/>
      <c r="B104" s="144"/>
      <c r="C104" s="71"/>
      <c r="D104" s="71"/>
      <c r="E104" s="27"/>
      <c r="F104" s="27" t="s">
        <v>61</v>
      </c>
      <c r="G104" s="19">
        <f>H104+I104+J104+K104+L104+M104+N104</f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71"/>
      <c r="P104" s="82"/>
      <c r="Q104" s="82"/>
      <c r="R104" s="82"/>
      <c r="S104" s="82"/>
      <c r="T104" s="82"/>
      <c r="U104" s="82"/>
      <c r="V104" s="82"/>
      <c r="W104" s="82"/>
      <c r="X104" s="82"/>
      <c r="Y104" s="2"/>
      <c r="Z104" s="2"/>
      <c r="AA104" s="2"/>
      <c r="AB104" s="2"/>
      <c r="AC104" s="2"/>
    </row>
    <row r="105" spans="1:29" x14ac:dyDescent="0.25">
      <c r="A105" s="67">
        <v>3</v>
      </c>
      <c r="B105" s="141" t="s">
        <v>111</v>
      </c>
      <c r="C105" s="67">
        <v>2020</v>
      </c>
      <c r="D105" s="67">
        <v>2026</v>
      </c>
      <c r="E105" s="119" t="s">
        <v>18</v>
      </c>
      <c r="F105" s="27" t="s">
        <v>37</v>
      </c>
      <c r="G105" s="19">
        <f t="shared" si="0"/>
        <v>1098858.5</v>
      </c>
      <c r="H105" s="19">
        <f>H106+H107+H108+H109</f>
        <v>249503.91</v>
      </c>
      <c r="I105" s="19">
        <f t="shared" ref="I105:N105" si="27">I106+I107+I108+I109</f>
        <v>251963.83</v>
      </c>
      <c r="J105" s="19">
        <f t="shared" si="27"/>
        <v>99730.94</v>
      </c>
      <c r="K105" s="19">
        <f t="shared" si="27"/>
        <v>245190.68</v>
      </c>
      <c r="L105" s="19">
        <f t="shared" si="27"/>
        <v>252469.14</v>
      </c>
      <c r="M105" s="19">
        <f t="shared" si="27"/>
        <v>0</v>
      </c>
      <c r="N105" s="19">
        <f t="shared" si="27"/>
        <v>0</v>
      </c>
      <c r="O105" s="67" t="s">
        <v>69</v>
      </c>
      <c r="P105" s="67" t="s">
        <v>41</v>
      </c>
      <c r="Q105" s="67">
        <v>100</v>
      </c>
      <c r="R105" s="67">
        <v>100</v>
      </c>
      <c r="S105" s="67">
        <v>100</v>
      </c>
      <c r="T105" s="67">
        <v>100</v>
      </c>
      <c r="U105" s="67">
        <v>100</v>
      </c>
      <c r="V105" s="67">
        <v>100</v>
      </c>
      <c r="W105" s="67">
        <v>100</v>
      </c>
      <c r="X105" s="67">
        <v>100</v>
      </c>
      <c r="Y105" s="2"/>
      <c r="Z105" s="2"/>
      <c r="AA105" s="2"/>
      <c r="AB105" s="2"/>
      <c r="AC105" s="2"/>
    </row>
    <row r="106" spans="1:29" ht="46.5" customHeight="1" x14ac:dyDescent="0.25">
      <c r="A106" s="68"/>
      <c r="B106" s="142"/>
      <c r="C106" s="68"/>
      <c r="D106" s="68"/>
      <c r="E106" s="119"/>
      <c r="F106" s="27" t="s">
        <v>38</v>
      </c>
      <c r="G106" s="19">
        <f t="shared" si="0"/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2"/>
      <c r="Z106" s="2"/>
      <c r="AA106" s="2"/>
      <c r="AB106" s="2"/>
      <c r="AC106" s="2"/>
    </row>
    <row r="107" spans="1:29" ht="36" customHeight="1" x14ac:dyDescent="0.25">
      <c r="A107" s="68"/>
      <c r="B107" s="142"/>
      <c r="C107" s="68"/>
      <c r="D107" s="68"/>
      <c r="E107" s="119"/>
      <c r="F107" s="27" t="s">
        <v>39</v>
      </c>
      <c r="G107" s="19">
        <f t="shared" si="0"/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2"/>
      <c r="Z107" s="2"/>
      <c r="AA107" s="2"/>
      <c r="AB107" s="2"/>
      <c r="AC107" s="2"/>
    </row>
    <row r="108" spans="1:29" ht="36" customHeight="1" x14ac:dyDescent="0.25">
      <c r="A108" s="70"/>
      <c r="B108" s="143"/>
      <c r="C108" s="70"/>
      <c r="D108" s="70"/>
      <c r="E108" s="27"/>
      <c r="F108" s="27" t="s">
        <v>60</v>
      </c>
      <c r="G108" s="19">
        <f>H108+I108+J108+K108+L108+M108+N108</f>
        <v>1098858.5</v>
      </c>
      <c r="H108" s="19">
        <v>249503.91</v>
      </c>
      <c r="I108" s="19">
        <v>251963.83</v>
      </c>
      <c r="J108" s="19">
        <v>99730.94</v>
      </c>
      <c r="K108" s="19">
        <v>245190.68</v>
      </c>
      <c r="L108" s="19">
        <v>252469.14</v>
      </c>
      <c r="M108" s="19">
        <v>0</v>
      </c>
      <c r="N108" s="19">
        <v>0</v>
      </c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2"/>
      <c r="Z108" s="2"/>
      <c r="AA108" s="2"/>
      <c r="AB108" s="2"/>
      <c r="AC108" s="2"/>
    </row>
    <row r="109" spans="1:29" ht="41.25" customHeight="1" x14ac:dyDescent="0.25">
      <c r="A109" s="71"/>
      <c r="B109" s="144"/>
      <c r="C109" s="71"/>
      <c r="D109" s="71"/>
      <c r="E109" s="27"/>
      <c r="F109" s="27" t="s">
        <v>61</v>
      </c>
      <c r="G109" s="19">
        <f>H109+I109+J109+K109+L109+M109+N109</f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2"/>
      <c r="Z109" s="2"/>
      <c r="AA109" s="2"/>
      <c r="AB109" s="2"/>
      <c r="AC109" s="2"/>
    </row>
    <row r="110" spans="1:29" ht="26.25" customHeight="1" x14ac:dyDescent="0.25">
      <c r="A110" s="67">
        <v>4</v>
      </c>
      <c r="B110" s="141" t="s">
        <v>112</v>
      </c>
      <c r="C110" s="67">
        <v>2020</v>
      </c>
      <c r="D110" s="67">
        <v>2026</v>
      </c>
      <c r="E110" s="119" t="s">
        <v>18</v>
      </c>
      <c r="F110" s="27" t="s">
        <v>37</v>
      </c>
      <c r="G110" s="19">
        <f t="shared" si="0"/>
        <v>1158481.9099999999</v>
      </c>
      <c r="H110" s="19">
        <f t="shared" ref="H110:N110" si="28">H111+H112+H113+H114</f>
        <v>213009.41</v>
      </c>
      <c r="I110" s="19">
        <f t="shared" si="28"/>
        <v>215109.53</v>
      </c>
      <c r="J110" s="19">
        <f t="shared" si="28"/>
        <v>96734.9</v>
      </c>
      <c r="K110" s="19">
        <f t="shared" si="28"/>
        <v>312180.51</v>
      </c>
      <c r="L110" s="19">
        <f t="shared" si="28"/>
        <v>321447.56</v>
      </c>
      <c r="M110" s="19">
        <f t="shared" si="28"/>
        <v>0</v>
      </c>
      <c r="N110" s="19">
        <f t="shared" si="28"/>
        <v>0</v>
      </c>
      <c r="O110" s="67" t="s">
        <v>69</v>
      </c>
      <c r="P110" s="67" t="s">
        <v>41</v>
      </c>
      <c r="Q110" s="67">
        <v>100</v>
      </c>
      <c r="R110" s="67">
        <v>100</v>
      </c>
      <c r="S110" s="67">
        <v>100</v>
      </c>
      <c r="T110" s="67">
        <v>100</v>
      </c>
      <c r="U110" s="67">
        <v>100</v>
      </c>
      <c r="V110" s="67">
        <v>100</v>
      </c>
      <c r="W110" s="67">
        <v>100</v>
      </c>
      <c r="X110" s="67">
        <v>100</v>
      </c>
      <c r="Y110" s="2"/>
      <c r="Z110" s="2"/>
      <c r="AA110" s="2"/>
      <c r="AB110" s="2"/>
      <c r="AC110" s="2"/>
    </row>
    <row r="111" spans="1:29" ht="33.75" x14ac:dyDescent="0.25">
      <c r="A111" s="68"/>
      <c r="B111" s="142"/>
      <c r="C111" s="68"/>
      <c r="D111" s="68"/>
      <c r="E111" s="119"/>
      <c r="F111" s="27" t="s">
        <v>38</v>
      </c>
      <c r="G111" s="19">
        <f t="shared" si="0"/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2"/>
      <c r="Z111" s="2"/>
      <c r="AA111" s="2"/>
      <c r="AB111" s="2"/>
      <c r="AC111" s="2"/>
    </row>
    <row r="112" spans="1:29" ht="249.75" customHeight="1" x14ac:dyDescent="0.25">
      <c r="A112" s="68"/>
      <c r="B112" s="142"/>
      <c r="C112" s="68"/>
      <c r="D112" s="68"/>
      <c r="E112" s="119"/>
      <c r="F112" s="27" t="s">
        <v>39</v>
      </c>
      <c r="G112" s="19">
        <f t="shared" si="0"/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2"/>
      <c r="Z112" s="2"/>
      <c r="AA112" s="2"/>
      <c r="AB112" s="2"/>
      <c r="AC112" s="2"/>
    </row>
    <row r="113" spans="1:29" ht="26.25" customHeight="1" x14ac:dyDescent="0.25">
      <c r="A113" s="70"/>
      <c r="B113" s="143"/>
      <c r="C113" s="70"/>
      <c r="D113" s="70"/>
      <c r="E113" s="27"/>
      <c r="F113" s="27" t="s">
        <v>60</v>
      </c>
      <c r="G113" s="19">
        <f>H113+I113+J113+K113+L113+M113+N113</f>
        <v>1158481.9099999999</v>
      </c>
      <c r="H113" s="19">
        <v>213009.41</v>
      </c>
      <c r="I113" s="19">
        <v>215109.53</v>
      </c>
      <c r="J113" s="19">
        <v>96734.9</v>
      </c>
      <c r="K113" s="19">
        <v>312180.51</v>
      </c>
      <c r="L113" s="19">
        <v>321447.56</v>
      </c>
      <c r="M113" s="19">
        <v>0</v>
      </c>
      <c r="N113" s="19">
        <v>0</v>
      </c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2"/>
      <c r="Z113" s="2"/>
      <c r="AA113" s="2"/>
      <c r="AB113" s="2"/>
      <c r="AC113" s="2"/>
    </row>
    <row r="114" spans="1:29" x14ac:dyDescent="0.25">
      <c r="A114" s="71"/>
      <c r="B114" s="144"/>
      <c r="C114" s="71"/>
      <c r="D114" s="71"/>
      <c r="E114" s="27"/>
      <c r="F114" s="27" t="s">
        <v>61</v>
      </c>
      <c r="G114" s="19">
        <f>H114+I114+J114+K114+L114+M114+N114</f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2"/>
      <c r="Z114" s="2"/>
      <c r="AA114" s="2"/>
      <c r="AB114" s="2"/>
      <c r="AC114" s="2"/>
    </row>
    <row r="115" spans="1:29" x14ac:dyDescent="0.25">
      <c r="A115" s="67">
        <v>5</v>
      </c>
      <c r="B115" s="141" t="s">
        <v>153</v>
      </c>
      <c r="C115" s="67">
        <v>2020</v>
      </c>
      <c r="D115" s="67">
        <v>2026</v>
      </c>
      <c r="E115" s="119" t="s">
        <v>18</v>
      </c>
      <c r="F115" s="27" t="s">
        <v>37</v>
      </c>
      <c r="G115" s="19">
        <f t="shared" si="0"/>
        <v>9116353</v>
      </c>
      <c r="H115" s="19">
        <f t="shared" ref="H115:N115" si="29">H116+H117</f>
        <v>948195</v>
      </c>
      <c r="I115" s="19">
        <f t="shared" si="29"/>
        <v>976214</v>
      </c>
      <c r="J115" s="19">
        <f t="shared" si="29"/>
        <v>1069039</v>
      </c>
      <c r="K115" s="19">
        <f t="shared" si="29"/>
        <v>1204916</v>
      </c>
      <c r="L115" s="19">
        <f t="shared" si="29"/>
        <v>1485428</v>
      </c>
      <c r="M115" s="19">
        <f t="shared" si="29"/>
        <v>1638438</v>
      </c>
      <c r="N115" s="19">
        <f t="shared" si="29"/>
        <v>1794123</v>
      </c>
      <c r="O115" s="67" t="s">
        <v>43</v>
      </c>
      <c r="P115" s="67" t="s">
        <v>42</v>
      </c>
      <c r="Q115" s="67">
        <f>R115+S115+T115+U115+V115+W115+X115</f>
        <v>18895</v>
      </c>
      <c r="R115" s="67">
        <v>2721</v>
      </c>
      <c r="S115" s="67">
        <v>2701</v>
      </c>
      <c r="T115" s="67">
        <v>2675</v>
      </c>
      <c r="U115" s="67">
        <v>2627</v>
      </c>
      <c r="V115" s="67">
        <v>2725</v>
      </c>
      <c r="W115" s="67">
        <v>2721</v>
      </c>
      <c r="X115" s="67">
        <v>2725</v>
      </c>
      <c r="Y115" s="2"/>
      <c r="Z115" s="2"/>
      <c r="AA115" s="2"/>
      <c r="AB115" s="2"/>
      <c r="AC115" s="2"/>
    </row>
    <row r="116" spans="1:29" ht="33.75" x14ac:dyDescent="0.25">
      <c r="A116" s="68"/>
      <c r="B116" s="142"/>
      <c r="C116" s="68"/>
      <c r="D116" s="68"/>
      <c r="E116" s="119"/>
      <c r="F116" s="27" t="s">
        <v>38</v>
      </c>
      <c r="G116" s="19">
        <f t="shared" si="0"/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2"/>
      <c r="Z116" s="2"/>
      <c r="AA116" s="2"/>
      <c r="AB116" s="2"/>
      <c r="AC116" s="2"/>
    </row>
    <row r="117" spans="1:29" ht="22.5" x14ac:dyDescent="0.25">
      <c r="A117" s="68"/>
      <c r="B117" s="142"/>
      <c r="C117" s="68"/>
      <c r="D117" s="68"/>
      <c r="E117" s="119"/>
      <c r="F117" s="27" t="s">
        <v>39</v>
      </c>
      <c r="G117" s="19">
        <f t="shared" si="0"/>
        <v>9116353</v>
      </c>
      <c r="H117" s="19">
        <v>948195</v>
      </c>
      <c r="I117" s="19">
        <v>976214</v>
      </c>
      <c r="J117" s="19">
        <v>1069039</v>
      </c>
      <c r="K117" s="19">
        <v>1204916</v>
      </c>
      <c r="L117" s="19">
        <v>1485428</v>
      </c>
      <c r="M117" s="19">
        <v>1638438</v>
      </c>
      <c r="N117" s="19">
        <v>1794123</v>
      </c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2"/>
      <c r="Z117" s="2"/>
      <c r="AA117" s="2"/>
      <c r="AB117" s="2"/>
      <c r="AC117" s="2"/>
    </row>
    <row r="118" spans="1:29" ht="22.5" x14ac:dyDescent="0.25">
      <c r="A118" s="70"/>
      <c r="B118" s="143"/>
      <c r="C118" s="70"/>
      <c r="D118" s="70"/>
      <c r="E118" s="27"/>
      <c r="F118" s="27" t="s">
        <v>60</v>
      </c>
      <c r="G118" s="19">
        <f>H118+I118+J118+K118+L118+M118+N118</f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2"/>
      <c r="Z118" s="2"/>
      <c r="AA118" s="2"/>
      <c r="AB118" s="2"/>
      <c r="AC118" s="2"/>
    </row>
    <row r="119" spans="1:29" x14ac:dyDescent="0.25">
      <c r="A119" s="71"/>
      <c r="B119" s="144"/>
      <c r="C119" s="71"/>
      <c r="D119" s="71"/>
      <c r="E119" s="27"/>
      <c r="F119" s="27" t="s">
        <v>61</v>
      </c>
      <c r="G119" s="19">
        <f>H119+I119+J119+K119+L119+M119+N119</f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2"/>
      <c r="Z119" s="2"/>
      <c r="AA119" s="2"/>
      <c r="AB119" s="2"/>
      <c r="AC119" s="2"/>
    </row>
    <row r="120" spans="1:29" x14ac:dyDescent="0.25">
      <c r="A120" s="67">
        <v>6</v>
      </c>
      <c r="B120" s="141" t="s">
        <v>113</v>
      </c>
      <c r="C120" s="67">
        <v>2020</v>
      </c>
      <c r="D120" s="67">
        <v>2026</v>
      </c>
      <c r="E120" s="119" t="s">
        <v>18</v>
      </c>
      <c r="F120" s="27" t="s">
        <v>37</v>
      </c>
      <c r="G120" s="19">
        <f>H120+I120+J120+K120+L120+M120+N120</f>
        <v>607903.30000000005</v>
      </c>
      <c r="H120" s="19">
        <f>H121+H122+H123+H124</f>
        <v>363925</v>
      </c>
      <c r="I120" s="19">
        <f t="shared" ref="I120:N120" si="30">I121+I122+I123+I124</f>
        <v>46833</v>
      </c>
      <c r="J120" s="19">
        <f t="shared" si="30"/>
        <v>197145.3</v>
      </c>
      <c r="K120" s="19">
        <f t="shared" si="30"/>
        <v>0</v>
      </c>
      <c r="L120" s="19">
        <f t="shared" si="30"/>
        <v>0</v>
      </c>
      <c r="M120" s="19">
        <f t="shared" si="30"/>
        <v>0</v>
      </c>
      <c r="N120" s="19">
        <f t="shared" si="30"/>
        <v>0</v>
      </c>
      <c r="O120" s="67" t="s">
        <v>69</v>
      </c>
      <c r="P120" s="67" t="s">
        <v>41</v>
      </c>
      <c r="Q120" s="67">
        <v>100</v>
      </c>
      <c r="R120" s="67">
        <v>100</v>
      </c>
      <c r="S120" s="67">
        <v>100</v>
      </c>
      <c r="T120" s="67">
        <v>100</v>
      </c>
      <c r="U120" s="67">
        <v>100</v>
      </c>
      <c r="V120" s="67">
        <v>100</v>
      </c>
      <c r="W120" s="67">
        <v>100</v>
      </c>
      <c r="X120" s="67">
        <v>100</v>
      </c>
      <c r="Y120" s="2"/>
      <c r="Z120" s="2"/>
      <c r="AA120" s="2"/>
      <c r="AB120" s="2"/>
      <c r="AC120" s="2"/>
    </row>
    <row r="121" spans="1:29" ht="33.75" x14ac:dyDescent="0.25">
      <c r="A121" s="68"/>
      <c r="B121" s="142"/>
      <c r="C121" s="68"/>
      <c r="D121" s="68"/>
      <c r="E121" s="119"/>
      <c r="F121" s="27" t="s">
        <v>38</v>
      </c>
      <c r="G121" s="19">
        <f>H121+I121+J121+K121+L121+M121+N121</f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2"/>
      <c r="Z121" s="2"/>
      <c r="AA121" s="2"/>
      <c r="AB121" s="2"/>
      <c r="AC121" s="2"/>
    </row>
    <row r="122" spans="1:29" ht="22.5" x14ac:dyDescent="0.25">
      <c r="A122" s="68"/>
      <c r="B122" s="142"/>
      <c r="C122" s="68"/>
      <c r="D122" s="68"/>
      <c r="E122" s="119"/>
      <c r="F122" s="27" t="s">
        <v>39</v>
      </c>
      <c r="G122" s="19">
        <f>H122+I122+J122+K122+L122+M122+N122</f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9">
        <v>0</v>
      </c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2"/>
      <c r="Z122" s="2"/>
      <c r="AA122" s="2"/>
      <c r="AB122" s="2"/>
      <c r="AC122" s="2"/>
    </row>
    <row r="123" spans="1:29" ht="22.5" x14ac:dyDescent="0.25">
      <c r="A123" s="70"/>
      <c r="B123" s="143"/>
      <c r="C123" s="70"/>
      <c r="D123" s="70"/>
      <c r="E123" s="33"/>
      <c r="F123" s="27" t="s">
        <v>60</v>
      </c>
      <c r="G123" s="19">
        <f t="shared" ref="G123:G134" si="31">H123+I123+J123+K123+L123+M123+N123</f>
        <v>607903.30000000005</v>
      </c>
      <c r="H123" s="19">
        <v>363925</v>
      </c>
      <c r="I123" s="19">
        <v>46833</v>
      </c>
      <c r="J123" s="19">
        <v>197145.3</v>
      </c>
      <c r="K123" s="19">
        <v>0</v>
      </c>
      <c r="L123" s="19">
        <v>0</v>
      </c>
      <c r="M123" s="19">
        <v>0</v>
      </c>
      <c r="N123" s="19">
        <v>0</v>
      </c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2"/>
      <c r="Z123" s="2"/>
      <c r="AA123" s="2"/>
      <c r="AB123" s="2"/>
      <c r="AC123" s="2"/>
    </row>
    <row r="124" spans="1:29" x14ac:dyDescent="0.25">
      <c r="A124" s="71"/>
      <c r="B124" s="144"/>
      <c r="C124" s="71"/>
      <c r="D124" s="71"/>
      <c r="E124" s="33"/>
      <c r="F124" s="27" t="s">
        <v>61</v>
      </c>
      <c r="G124" s="19">
        <f t="shared" si="31"/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2"/>
      <c r="Z124" s="2"/>
      <c r="AA124" s="2"/>
      <c r="AB124" s="2"/>
      <c r="AC124" s="2"/>
    </row>
    <row r="125" spans="1:29" s="1" customFormat="1" x14ac:dyDescent="0.25">
      <c r="A125" s="67">
        <v>7</v>
      </c>
      <c r="B125" s="141" t="s">
        <v>114</v>
      </c>
      <c r="C125" s="67">
        <v>2020</v>
      </c>
      <c r="D125" s="67">
        <v>2026</v>
      </c>
      <c r="E125" s="33"/>
      <c r="F125" s="27" t="s">
        <v>37</v>
      </c>
      <c r="G125" s="19">
        <f t="shared" si="31"/>
        <v>21617</v>
      </c>
      <c r="H125" s="19">
        <f>H126+H127+H128+H129</f>
        <v>0</v>
      </c>
      <c r="I125" s="19">
        <f t="shared" ref="I125:N125" si="32">I126+I127+I128+I129</f>
        <v>4656</v>
      </c>
      <c r="J125" s="19">
        <f t="shared" si="32"/>
        <v>0</v>
      </c>
      <c r="K125" s="19">
        <f t="shared" si="32"/>
        <v>8276</v>
      </c>
      <c r="L125" s="19">
        <f t="shared" si="32"/>
        <v>8685</v>
      </c>
      <c r="M125" s="19">
        <f t="shared" si="32"/>
        <v>0</v>
      </c>
      <c r="N125" s="19">
        <f t="shared" si="32"/>
        <v>0</v>
      </c>
      <c r="O125" s="67" t="s">
        <v>69</v>
      </c>
      <c r="P125" s="67" t="s">
        <v>41</v>
      </c>
      <c r="Q125" s="67">
        <v>100</v>
      </c>
      <c r="R125" s="67">
        <v>100</v>
      </c>
      <c r="S125" s="67">
        <v>100</v>
      </c>
      <c r="T125" s="67">
        <v>100</v>
      </c>
      <c r="U125" s="67">
        <v>100</v>
      </c>
      <c r="V125" s="67">
        <v>100</v>
      </c>
      <c r="W125" s="67">
        <v>100</v>
      </c>
      <c r="X125" s="67">
        <v>100</v>
      </c>
      <c r="Y125" s="2"/>
      <c r="Z125" s="2"/>
      <c r="AA125" s="2"/>
      <c r="AB125" s="2"/>
      <c r="AC125" s="2"/>
    </row>
    <row r="126" spans="1:29" s="1" customFormat="1" ht="33.75" customHeight="1" x14ac:dyDescent="0.25">
      <c r="A126" s="68"/>
      <c r="B126" s="142"/>
      <c r="C126" s="68"/>
      <c r="D126" s="68"/>
      <c r="E126" s="33"/>
      <c r="F126" s="27" t="s">
        <v>38</v>
      </c>
      <c r="G126" s="19">
        <f t="shared" si="31"/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2"/>
      <c r="Z126" s="2"/>
      <c r="AA126" s="2"/>
      <c r="AB126" s="2"/>
      <c r="AC126" s="2"/>
    </row>
    <row r="127" spans="1:29" s="1" customFormat="1" ht="22.5" x14ac:dyDescent="0.25">
      <c r="A127" s="68"/>
      <c r="B127" s="142"/>
      <c r="C127" s="68"/>
      <c r="D127" s="68"/>
      <c r="E127" s="33"/>
      <c r="F127" s="27" t="s">
        <v>39</v>
      </c>
      <c r="G127" s="19">
        <f t="shared" si="31"/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2"/>
      <c r="Z127" s="2"/>
      <c r="AA127" s="2"/>
      <c r="AB127" s="2"/>
      <c r="AC127" s="2"/>
    </row>
    <row r="128" spans="1:29" s="1" customFormat="1" ht="22.5" x14ac:dyDescent="0.25">
      <c r="A128" s="70"/>
      <c r="B128" s="143"/>
      <c r="C128" s="70"/>
      <c r="D128" s="70"/>
      <c r="E128" s="33"/>
      <c r="F128" s="27" t="s">
        <v>60</v>
      </c>
      <c r="G128" s="19">
        <f t="shared" si="31"/>
        <v>21617</v>
      </c>
      <c r="H128" s="19">
        <v>0</v>
      </c>
      <c r="I128" s="19">
        <v>4656</v>
      </c>
      <c r="J128" s="19">
        <v>0</v>
      </c>
      <c r="K128" s="19">
        <v>8276</v>
      </c>
      <c r="L128" s="19">
        <v>8685</v>
      </c>
      <c r="M128" s="19">
        <v>0</v>
      </c>
      <c r="N128" s="19">
        <v>0</v>
      </c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2"/>
      <c r="Z128" s="2"/>
      <c r="AA128" s="2"/>
      <c r="AB128" s="2"/>
      <c r="AC128" s="2"/>
    </row>
    <row r="129" spans="1:29" s="1" customFormat="1" x14ac:dyDescent="0.25">
      <c r="A129" s="71"/>
      <c r="B129" s="144"/>
      <c r="C129" s="71"/>
      <c r="D129" s="71"/>
      <c r="E129" s="33"/>
      <c r="F129" s="27" t="s">
        <v>61</v>
      </c>
      <c r="G129" s="19">
        <f t="shared" si="31"/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2"/>
      <c r="Z129" s="2"/>
      <c r="AA129" s="2"/>
      <c r="AB129" s="2"/>
      <c r="AC129" s="2"/>
    </row>
    <row r="130" spans="1:29" s="1" customFormat="1" x14ac:dyDescent="0.25">
      <c r="A130" s="82">
        <v>8</v>
      </c>
      <c r="B130" s="158" t="s">
        <v>115</v>
      </c>
      <c r="C130" s="67">
        <v>2020</v>
      </c>
      <c r="D130" s="67">
        <v>2026</v>
      </c>
      <c r="E130" s="33"/>
      <c r="F130" s="27" t="s">
        <v>37</v>
      </c>
      <c r="G130" s="19">
        <f>H130+I130+J130+K130+L130+M130+N130</f>
        <v>87534</v>
      </c>
      <c r="H130" s="19">
        <f>H131+H132+H133+H134</f>
        <v>0</v>
      </c>
      <c r="I130" s="19">
        <f t="shared" ref="I130:N130" si="33">I131+I132+I133+I134</f>
        <v>26500</v>
      </c>
      <c r="J130" s="19">
        <f t="shared" si="33"/>
        <v>35034</v>
      </c>
      <c r="K130" s="19">
        <f t="shared" si="33"/>
        <v>26000</v>
      </c>
      <c r="L130" s="19">
        <f t="shared" si="33"/>
        <v>0</v>
      </c>
      <c r="M130" s="19">
        <f t="shared" si="33"/>
        <v>0</v>
      </c>
      <c r="N130" s="19">
        <f t="shared" si="33"/>
        <v>0</v>
      </c>
      <c r="O130" s="67" t="s">
        <v>69</v>
      </c>
      <c r="P130" s="67" t="s">
        <v>41</v>
      </c>
      <c r="Q130" s="67">
        <v>100</v>
      </c>
      <c r="R130" s="67">
        <v>100</v>
      </c>
      <c r="S130" s="67">
        <v>100</v>
      </c>
      <c r="T130" s="67">
        <v>100</v>
      </c>
      <c r="U130" s="67">
        <v>100</v>
      </c>
      <c r="V130" s="67">
        <v>100</v>
      </c>
      <c r="W130" s="67">
        <v>100</v>
      </c>
      <c r="X130" s="67">
        <v>100</v>
      </c>
      <c r="Y130" s="2"/>
      <c r="Z130" s="2"/>
      <c r="AA130" s="2"/>
      <c r="AB130" s="2"/>
      <c r="AC130" s="2"/>
    </row>
    <row r="131" spans="1:29" s="1" customFormat="1" ht="33.75" x14ac:dyDescent="0.25">
      <c r="A131" s="82"/>
      <c r="B131" s="159"/>
      <c r="C131" s="68"/>
      <c r="D131" s="68"/>
      <c r="E131" s="33"/>
      <c r="F131" s="27" t="s">
        <v>38</v>
      </c>
      <c r="G131" s="19">
        <f t="shared" si="31"/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2"/>
      <c r="Z131" s="2"/>
      <c r="AA131" s="2"/>
      <c r="AB131" s="2"/>
      <c r="AC131" s="2"/>
    </row>
    <row r="132" spans="1:29" s="1" customFormat="1" ht="22.5" x14ac:dyDescent="0.25">
      <c r="A132" s="82"/>
      <c r="B132" s="159"/>
      <c r="C132" s="68"/>
      <c r="D132" s="68"/>
      <c r="E132" s="33"/>
      <c r="F132" s="27" t="s">
        <v>39</v>
      </c>
      <c r="G132" s="19">
        <f t="shared" si="31"/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2"/>
      <c r="Z132" s="2"/>
      <c r="AA132" s="2"/>
      <c r="AB132" s="2"/>
      <c r="AC132" s="2"/>
    </row>
    <row r="133" spans="1:29" s="1" customFormat="1" ht="22.5" x14ac:dyDescent="0.25">
      <c r="A133" s="82"/>
      <c r="B133" s="159"/>
      <c r="C133" s="70"/>
      <c r="D133" s="70"/>
      <c r="E133" s="33"/>
      <c r="F133" s="27" t="s">
        <v>60</v>
      </c>
      <c r="G133" s="19">
        <f t="shared" si="31"/>
        <v>87534</v>
      </c>
      <c r="H133" s="19">
        <v>0</v>
      </c>
      <c r="I133" s="19">
        <v>26500</v>
      </c>
      <c r="J133" s="19">
        <v>35034</v>
      </c>
      <c r="K133" s="19">
        <v>26000</v>
      </c>
      <c r="L133" s="19">
        <v>0</v>
      </c>
      <c r="M133" s="19">
        <v>0</v>
      </c>
      <c r="N133" s="19">
        <v>0</v>
      </c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2"/>
      <c r="Z133" s="2"/>
      <c r="AA133" s="2"/>
      <c r="AB133" s="2"/>
      <c r="AC133" s="2"/>
    </row>
    <row r="134" spans="1:29" s="1" customFormat="1" x14ac:dyDescent="0.25">
      <c r="A134" s="82"/>
      <c r="B134" s="170"/>
      <c r="C134" s="71"/>
      <c r="D134" s="71"/>
      <c r="E134" s="33"/>
      <c r="F134" s="27" t="s">
        <v>61</v>
      </c>
      <c r="G134" s="19">
        <f t="shared" si="31"/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2"/>
      <c r="Z134" s="2"/>
      <c r="AA134" s="2"/>
      <c r="AB134" s="2"/>
      <c r="AC134" s="2"/>
    </row>
    <row r="135" spans="1:29" x14ac:dyDescent="0.25">
      <c r="A135" s="105" t="s">
        <v>159</v>
      </c>
      <c r="B135" s="114"/>
      <c r="C135" s="67">
        <v>2020</v>
      </c>
      <c r="D135" s="67">
        <v>2026</v>
      </c>
      <c r="E135" s="34"/>
      <c r="F135" s="35" t="s">
        <v>37</v>
      </c>
      <c r="G135" s="21">
        <f>H135+I135+J135+K135+L135+M135+N135</f>
        <v>64822551.099999994</v>
      </c>
      <c r="H135" s="21">
        <f>H136+H137+H138+H139</f>
        <v>9810222.9499999993</v>
      </c>
      <c r="I135" s="21">
        <f t="shared" ref="I135:N135" si="34">I136+I137+I138+I139</f>
        <v>6557347.8600000003</v>
      </c>
      <c r="J135" s="21">
        <f t="shared" si="34"/>
        <v>7900380.4100000011</v>
      </c>
      <c r="K135" s="21">
        <f t="shared" si="34"/>
        <v>10835870.26</v>
      </c>
      <c r="L135" s="21">
        <f t="shared" si="34"/>
        <v>10393152.499999998</v>
      </c>
      <c r="M135" s="21">
        <f t="shared" si="34"/>
        <v>9584946.0599999987</v>
      </c>
      <c r="N135" s="21">
        <f t="shared" si="34"/>
        <v>9740631.0599999987</v>
      </c>
      <c r="O135" s="120" t="s">
        <v>36</v>
      </c>
      <c r="P135" s="120" t="s">
        <v>36</v>
      </c>
      <c r="Q135" s="120" t="s">
        <v>36</v>
      </c>
      <c r="R135" s="120" t="s">
        <v>36</v>
      </c>
      <c r="S135" s="120" t="s">
        <v>36</v>
      </c>
      <c r="T135" s="120" t="s">
        <v>36</v>
      </c>
      <c r="U135" s="120" t="s">
        <v>36</v>
      </c>
      <c r="V135" s="120" t="s">
        <v>36</v>
      </c>
      <c r="W135" s="120" t="s">
        <v>36</v>
      </c>
      <c r="X135" s="120" t="s">
        <v>36</v>
      </c>
      <c r="Y135" s="2"/>
      <c r="Z135" s="2"/>
      <c r="AA135" s="2"/>
      <c r="AB135" s="2"/>
      <c r="AC135" s="2"/>
    </row>
    <row r="136" spans="1:29" ht="31.5" x14ac:dyDescent="0.25">
      <c r="A136" s="115"/>
      <c r="B136" s="116"/>
      <c r="C136" s="68"/>
      <c r="D136" s="68"/>
      <c r="E136" s="36"/>
      <c r="F136" s="35" t="s">
        <v>38</v>
      </c>
      <c r="G136" s="21">
        <f>H136+I136+J136+K136+L136+M136+N136</f>
        <v>0</v>
      </c>
      <c r="H136" s="21">
        <f t="shared" ref="H136:N136" si="35">H26+H66+H91</f>
        <v>0</v>
      </c>
      <c r="I136" s="21">
        <f t="shared" si="35"/>
        <v>0</v>
      </c>
      <c r="J136" s="21">
        <f t="shared" si="35"/>
        <v>0</v>
      </c>
      <c r="K136" s="21">
        <f t="shared" si="35"/>
        <v>0</v>
      </c>
      <c r="L136" s="21">
        <f t="shared" si="35"/>
        <v>0</v>
      </c>
      <c r="M136" s="21">
        <f t="shared" si="35"/>
        <v>0</v>
      </c>
      <c r="N136" s="21">
        <f t="shared" si="35"/>
        <v>0</v>
      </c>
      <c r="O136" s="121"/>
      <c r="P136" s="121"/>
      <c r="Q136" s="121"/>
      <c r="R136" s="121"/>
      <c r="S136" s="121"/>
      <c r="T136" s="121"/>
      <c r="U136" s="121"/>
      <c r="V136" s="121"/>
      <c r="W136" s="121"/>
      <c r="X136" s="121"/>
      <c r="Y136" s="2"/>
      <c r="Z136" s="2"/>
      <c r="AA136" s="2"/>
      <c r="AB136" s="2"/>
      <c r="AC136" s="2"/>
    </row>
    <row r="137" spans="1:29" ht="21" x14ac:dyDescent="0.25">
      <c r="A137" s="115"/>
      <c r="B137" s="116"/>
      <c r="C137" s="68"/>
      <c r="D137" s="68"/>
      <c r="E137" s="37"/>
      <c r="F137" s="35" t="s">
        <v>39</v>
      </c>
      <c r="G137" s="21">
        <f>H137+I137+J137+K137+L137+M137+N137</f>
        <v>9116353</v>
      </c>
      <c r="H137" s="21">
        <f>H27+H67+H92</f>
        <v>948195</v>
      </c>
      <c r="I137" s="21">
        <f>I27+I67+I92</f>
        <v>976214</v>
      </c>
      <c r="J137" s="21">
        <f>J27+J57+J67+J92</f>
        <v>1069039</v>
      </c>
      <c r="K137" s="21">
        <f t="shared" ref="K137:N138" si="36">K27+K67+K92</f>
        <v>1204916</v>
      </c>
      <c r="L137" s="21">
        <f t="shared" si="36"/>
        <v>1485428</v>
      </c>
      <c r="M137" s="21">
        <f t="shared" si="36"/>
        <v>1638438</v>
      </c>
      <c r="N137" s="21">
        <f t="shared" si="36"/>
        <v>1794123</v>
      </c>
      <c r="O137" s="121"/>
      <c r="P137" s="121"/>
      <c r="Q137" s="121"/>
      <c r="R137" s="121"/>
      <c r="S137" s="121"/>
      <c r="T137" s="121"/>
      <c r="U137" s="121"/>
      <c r="V137" s="121"/>
      <c r="W137" s="121"/>
      <c r="X137" s="121"/>
      <c r="Y137" s="2"/>
      <c r="Z137" s="2"/>
      <c r="AA137" s="2"/>
      <c r="AB137" s="2"/>
      <c r="AC137" s="2"/>
    </row>
    <row r="138" spans="1:29" ht="31.5" x14ac:dyDescent="0.25">
      <c r="A138" s="115"/>
      <c r="B138" s="116"/>
      <c r="C138" s="70"/>
      <c r="D138" s="70"/>
      <c r="E138" s="37"/>
      <c r="F138" s="35" t="s">
        <v>60</v>
      </c>
      <c r="G138" s="21">
        <f>H138+I138+J138+K138+L138+M138+N138</f>
        <v>55706198.100000001</v>
      </c>
      <c r="H138" s="21">
        <f>H28+H68+H93</f>
        <v>8862027.9499999993</v>
      </c>
      <c r="I138" s="21">
        <f>I28+I68+I93</f>
        <v>5581133.8600000003</v>
      </c>
      <c r="J138" s="21">
        <f>J28+J68+J93</f>
        <v>6831341.4100000011</v>
      </c>
      <c r="K138" s="21">
        <f t="shared" si="36"/>
        <v>9630954.2599999998</v>
      </c>
      <c r="L138" s="21">
        <f t="shared" si="36"/>
        <v>8907724.4999999981</v>
      </c>
      <c r="M138" s="21">
        <f t="shared" si="36"/>
        <v>7946508.0599999996</v>
      </c>
      <c r="N138" s="21">
        <f t="shared" si="36"/>
        <v>7946508.0599999996</v>
      </c>
      <c r="O138" s="122"/>
      <c r="P138" s="122"/>
      <c r="Q138" s="122"/>
      <c r="R138" s="122"/>
      <c r="S138" s="122"/>
      <c r="T138" s="122"/>
      <c r="U138" s="122"/>
      <c r="V138" s="122"/>
      <c r="W138" s="122"/>
      <c r="X138" s="122"/>
      <c r="Y138" s="2"/>
      <c r="Z138" s="2"/>
      <c r="AA138" s="2"/>
      <c r="AB138" s="2"/>
      <c r="AC138" s="2"/>
    </row>
    <row r="139" spans="1:29" x14ac:dyDescent="0.25">
      <c r="A139" s="117"/>
      <c r="B139" s="118"/>
      <c r="C139" s="71"/>
      <c r="D139" s="71"/>
      <c r="E139" s="37"/>
      <c r="F139" s="35" t="s">
        <v>61</v>
      </c>
      <c r="G139" s="21">
        <f>H139+I139+J139+K139+L139+M139+N139</f>
        <v>0</v>
      </c>
      <c r="H139" s="21">
        <f>H29+H69+H94</f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123"/>
      <c r="P139" s="123"/>
      <c r="Q139" s="123"/>
      <c r="R139" s="123"/>
      <c r="S139" s="123"/>
      <c r="T139" s="123"/>
      <c r="U139" s="123"/>
      <c r="V139" s="123"/>
      <c r="W139" s="123"/>
      <c r="X139" s="123"/>
      <c r="Y139" s="2"/>
      <c r="Z139" s="2"/>
      <c r="AA139" s="2"/>
      <c r="AB139" s="2"/>
      <c r="AC139" s="2"/>
    </row>
    <row r="140" spans="1:29" ht="108" customHeight="1" x14ac:dyDescent="0.25">
      <c r="A140" s="112" t="s">
        <v>0</v>
      </c>
      <c r="B140" s="113"/>
      <c r="C140" s="14">
        <v>2020</v>
      </c>
      <c r="D140" s="14">
        <v>2026</v>
      </c>
      <c r="E140" s="3" t="s">
        <v>36</v>
      </c>
      <c r="F140" s="127" t="s">
        <v>36</v>
      </c>
      <c r="G140" s="125"/>
      <c r="H140" s="125"/>
      <c r="I140" s="125"/>
      <c r="J140" s="125"/>
      <c r="K140" s="125"/>
      <c r="L140" s="125"/>
      <c r="M140" s="125"/>
      <c r="N140" s="126"/>
      <c r="O140" s="9" t="s">
        <v>36</v>
      </c>
      <c r="P140" s="9" t="s">
        <v>36</v>
      </c>
      <c r="Q140" s="9" t="s">
        <v>36</v>
      </c>
      <c r="R140" s="9" t="s">
        <v>36</v>
      </c>
      <c r="S140" s="9" t="s">
        <v>36</v>
      </c>
      <c r="T140" s="9" t="s">
        <v>36</v>
      </c>
      <c r="U140" s="9" t="s">
        <v>36</v>
      </c>
      <c r="V140" s="9" t="s">
        <v>36</v>
      </c>
      <c r="W140" s="9" t="s">
        <v>36</v>
      </c>
      <c r="X140" s="9" t="s">
        <v>36</v>
      </c>
      <c r="Y140" s="2"/>
      <c r="Z140" s="2"/>
      <c r="AA140" s="2"/>
      <c r="AB140" s="2"/>
      <c r="AC140" s="2"/>
    </row>
    <row r="141" spans="1:29" ht="123.75" customHeight="1" x14ac:dyDescent="0.25">
      <c r="A141" s="87" t="s">
        <v>158</v>
      </c>
      <c r="B141" s="88"/>
      <c r="C141" s="9">
        <v>2020</v>
      </c>
      <c r="D141" s="9">
        <v>2026</v>
      </c>
      <c r="E141" s="39" t="s">
        <v>19</v>
      </c>
      <c r="F141" s="9" t="s">
        <v>36</v>
      </c>
      <c r="G141" s="18" t="s">
        <v>36</v>
      </c>
      <c r="H141" s="18" t="s">
        <v>36</v>
      </c>
      <c r="I141" s="18" t="s">
        <v>36</v>
      </c>
      <c r="J141" s="18" t="s">
        <v>36</v>
      </c>
      <c r="K141" s="18" t="s">
        <v>36</v>
      </c>
      <c r="L141" s="18" t="s">
        <v>36</v>
      </c>
      <c r="M141" s="18" t="s">
        <v>36</v>
      </c>
      <c r="N141" s="18" t="s">
        <v>36</v>
      </c>
      <c r="O141" s="9" t="s">
        <v>36</v>
      </c>
      <c r="P141" s="9" t="s">
        <v>36</v>
      </c>
      <c r="Q141" s="9" t="s">
        <v>36</v>
      </c>
      <c r="R141" s="9" t="s">
        <v>36</v>
      </c>
      <c r="S141" s="9" t="s">
        <v>36</v>
      </c>
      <c r="T141" s="9" t="s">
        <v>36</v>
      </c>
      <c r="U141" s="9" t="s">
        <v>36</v>
      </c>
      <c r="V141" s="9" t="s">
        <v>36</v>
      </c>
      <c r="W141" s="9" t="s">
        <v>36</v>
      </c>
      <c r="X141" s="9" t="s">
        <v>36</v>
      </c>
      <c r="Y141" s="2"/>
      <c r="Z141" s="2"/>
      <c r="AA141" s="2"/>
      <c r="AB141" s="2"/>
      <c r="AC141" s="2"/>
    </row>
    <row r="142" spans="1:29" x14ac:dyDescent="0.25">
      <c r="A142" s="111" t="s">
        <v>1</v>
      </c>
      <c r="B142" s="97"/>
      <c r="C142" s="67">
        <v>2020</v>
      </c>
      <c r="D142" s="67">
        <v>2026</v>
      </c>
      <c r="E142" s="128" t="s">
        <v>46</v>
      </c>
      <c r="F142" s="27" t="s">
        <v>37</v>
      </c>
      <c r="G142" s="19">
        <f>H142+I142+J142+K142+L142+M142+N142</f>
        <v>1381007.77</v>
      </c>
      <c r="H142" s="19">
        <f>H143+H144+H145+H146</f>
        <v>311005.16000000003</v>
      </c>
      <c r="I142" s="19">
        <f t="shared" ref="I142:N142" si="37">I143+I144+I145+I146</f>
        <v>146807.67999999999</v>
      </c>
      <c r="J142" s="19">
        <f t="shared" si="37"/>
        <v>52680.71</v>
      </c>
      <c r="K142" s="19">
        <f t="shared" si="37"/>
        <v>283665.63</v>
      </c>
      <c r="L142" s="19">
        <f t="shared" si="37"/>
        <v>306848.58999999997</v>
      </c>
      <c r="M142" s="19">
        <f t="shared" si="37"/>
        <v>140000</v>
      </c>
      <c r="N142" s="19">
        <f t="shared" si="37"/>
        <v>140000</v>
      </c>
      <c r="O142" s="54" t="s">
        <v>36</v>
      </c>
      <c r="P142" s="54" t="s">
        <v>36</v>
      </c>
      <c r="Q142" s="54" t="s">
        <v>36</v>
      </c>
      <c r="R142" s="54" t="s">
        <v>36</v>
      </c>
      <c r="S142" s="54" t="s">
        <v>36</v>
      </c>
      <c r="T142" s="54" t="s">
        <v>36</v>
      </c>
      <c r="U142" s="54" t="s">
        <v>36</v>
      </c>
      <c r="V142" s="54" t="s">
        <v>36</v>
      </c>
      <c r="W142" s="54" t="s">
        <v>36</v>
      </c>
      <c r="X142" s="54" t="s">
        <v>36</v>
      </c>
      <c r="Y142" s="2"/>
      <c r="Z142" s="2"/>
      <c r="AA142" s="2"/>
      <c r="AB142" s="2"/>
      <c r="AC142" s="2"/>
    </row>
    <row r="143" spans="1:29" ht="33.75" x14ac:dyDescent="0.25">
      <c r="A143" s="98"/>
      <c r="B143" s="99"/>
      <c r="C143" s="68"/>
      <c r="D143" s="68"/>
      <c r="E143" s="129"/>
      <c r="F143" s="27" t="s">
        <v>38</v>
      </c>
      <c r="G143" s="19">
        <f>H143+I143+J143+K143+L143+M143+N143</f>
        <v>0</v>
      </c>
      <c r="H143" s="19">
        <f>H148+H153+H158+H163+H168+H173</f>
        <v>0</v>
      </c>
      <c r="I143" s="19">
        <f t="shared" ref="I143:N144" si="38">I148+I153+I158+I163+I168+I173</f>
        <v>0</v>
      </c>
      <c r="J143" s="19">
        <f t="shared" si="38"/>
        <v>0</v>
      </c>
      <c r="K143" s="19">
        <f t="shared" si="38"/>
        <v>0</v>
      </c>
      <c r="L143" s="19">
        <f t="shared" si="38"/>
        <v>0</v>
      </c>
      <c r="M143" s="19">
        <f t="shared" si="38"/>
        <v>0</v>
      </c>
      <c r="N143" s="19">
        <f t="shared" si="38"/>
        <v>0</v>
      </c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2"/>
      <c r="Z143" s="2"/>
      <c r="AA143" s="2"/>
      <c r="AB143" s="2"/>
      <c r="AC143" s="2"/>
    </row>
    <row r="144" spans="1:29" ht="22.5" x14ac:dyDescent="0.25">
      <c r="A144" s="98"/>
      <c r="B144" s="99"/>
      <c r="C144" s="68"/>
      <c r="D144" s="68"/>
      <c r="E144" s="130"/>
      <c r="F144" s="27" t="s">
        <v>39</v>
      </c>
      <c r="G144" s="19">
        <f t="shared" ref="G144:G164" si="39">H144+I144+J144+K144+L144+M144+N144</f>
        <v>0</v>
      </c>
      <c r="H144" s="19">
        <f>H149+H154+H159+H164+H169+H174</f>
        <v>0</v>
      </c>
      <c r="I144" s="19">
        <f t="shared" ref="I144:N144" si="40">I149+I154+I159+I164+I169+I174</f>
        <v>0</v>
      </c>
      <c r="J144" s="19">
        <f t="shared" si="40"/>
        <v>0</v>
      </c>
      <c r="K144" s="19">
        <f t="shared" si="38"/>
        <v>0</v>
      </c>
      <c r="L144" s="19">
        <f t="shared" si="38"/>
        <v>0</v>
      </c>
      <c r="M144" s="19">
        <f t="shared" si="38"/>
        <v>0</v>
      </c>
      <c r="N144" s="19">
        <f t="shared" si="40"/>
        <v>0</v>
      </c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2"/>
      <c r="Z144" s="2"/>
      <c r="AA144" s="2"/>
      <c r="AB144" s="2"/>
      <c r="AC144" s="2"/>
    </row>
    <row r="145" spans="1:29" ht="22.5" x14ac:dyDescent="0.25">
      <c r="A145" s="98"/>
      <c r="B145" s="99"/>
      <c r="C145" s="70"/>
      <c r="D145" s="70"/>
      <c r="E145" s="42"/>
      <c r="F145" s="27" t="s">
        <v>60</v>
      </c>
      <c r="G145" s="22">
        <f>H145+I145+J145+K145+L145+M145+N145</f>
        <v>1381007.77</v>
      </c>
      <c r="H145" s="19">
        <f>H150+H155+H160+H165+H170+H175</f>
        <v>311005.16000000003</v>
      </c>
      <c r="I145" s="19">
        <f>I150+I155+I160+I165+I170+I175</f>
        <v>146807.67999999999</v>
      </c>
      <c r="J145" s="19">
        <f>J150+J155+J160+J165+J170+J175</f>
        <v>52680.71</v>
      </c>
      <c r="K145" s="19">
        <f>K150+K155+K160+K165+K170+K175+K180</f>
        <v>283665.63</v>
      </c>
      <c r="L145" s="19">
        <f>L150+L155+L160+L165+L170+L175+L180+L185</f>
        <v>306848.58999999997</v>
      </c>
      <c r="M145" s="19">
        <f>M150+M155+M160+M165+M170+M175+M180</f>
        <v>140000</v>
      </c>
      <c r="N145" s="19">
        <f>N150+N155+N160+N165+N170+N175+N180</f>
        <v>140000</v>
      </c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2"/>
      <c r="Z145" s="2"/>
      <c r="AA145" s="2"/>
      <c r="AB145" s="2"/>
      <c r="AC145" s="2"/>
    </row>
    <row r="146" spans="1:29" x14ac:dyDescent="0.25">
      <c r="A146" s="100"/>
      <c r="B146" s="101"/>
      <c r="C146" s="71"/>
      <c r="D146" s="71"/>
      <c r="E146" s="42"/>
      <c r="F146" s="27" t="s">
        <v>61</v>
      </c>
      <c r="G146" s="22">
        <f>H146+I146+J146+K146+L146+M146+N146</f>
        <v>0</v>
      </c>
      <c r="H146" s="19">
        <f>H151+H156+H161+H166+H171+H176</f>
        <v>0</v>
      </c>
      <c r="I146" s="19">
        <f t="shared" ref="I146:N146" si="41">I151+I156+I161+I166</f>
        <v>0</v>
      </c>
      <c r="J146" s="19">
        <f t="shared" si="41"/>
        <v>0</v>
      </c>
      <c r="K146" s="19">
        <f t="shared" si="41"/>
        <v>0</v>
      </c>
      <c r="L146" s="19">
        <f t="shared" si="41"/>
        <v>0</v>
      </c>
      <c r="M146" s="19">
        <f t="shared" si="41"/>
        <v>0</v>
      </c>
      <c r="N146" s="19">
        <f t="shared" si="41"/>
        <v>0</v>
      </c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2"/>
      <c r="Z146" s="2"/>
      <c r="AA146" s="2"/>
      <c r="AB146" s="2"/>
      <c r="AC146" s="2"/>
    </row>
    <row r="147" spans="1:29" x14ac:dyDescent="0.25">
      <c r="A147" s="67">
        <v>1</v>
      </c>
      <c r="B147" s="102" t="s">
        <v>118</v>
      </c>
      <c r="C147" s="67">
        <v>2020</v>
      </c>
      <c r="D147" s="67">
        <v>2026</v>
      </c>
      <c r="E147" s="93" t="s">
        <v>46</v>
      </c>
      <c r="F147" s="27" t="s">
        <v>37</v>
      </c>
      <c r="G147" s="19">
        <f t="shared" si="39"/>
        <v>603161.81999999995</v>
      </c>
      <c r="H147" s="19">
        <f>H148+H149+H150+H151</f>
        <v>63150</v>
      </c>
      <c r="I147" s="19">
        <f t="shared" ref="I147:N147" si="42">I148+I149+I150+I151</f>
        <v>15419.92</v>
      </c>
      <c r="J147" s="19">
        <f t="shared" si="42"/>
        <v>11900</v>
      </c>
      <c r="K147" s="19">
        <f t="shared" si="42"/>
        <v>232750</v>
      </c>
      <c r="L147" s="19">
        <f t="shared" si="42"/>
        <v>119941.9</v>
      </c>
      <c r="M147" s="19">
        <f t="shared" si="42"/>
        <v>80000</v>
      </c>
      <c r="N147" s="19">
        <f t="shared" si="42"/>
        <v>80000</v>
      </c>
      <c r="O147" s="54" t="s">
        <v>36</v>
      </c>
      <c r="P147" s="54" t="s">
        <v>36</v>
      </c>
      <c r="Q147" s="54" t="s">
        <v>36</v>
      </c>
      <c r="R147" s="54" t="s">
        <v>36</v>
      </c>
      <c r="S147" s="54" t="s">
        <v>36</v>
      </c>
      <c r="T147" s="54" t="s">
        <v>36</v>
      </c>
      <c r="U147" s="54" t="s">
        <v>36</v>
      </c>
      <c r="V147" s="54" t="s">
        <v>36</v>
      </c>
      <c r="W147" s="54" t="s">
        <v>36</v>
      </c>
      <c r="X147" s="54" t="s">
        <v>36</v>
      </c>
      <c r="Y147" s="2"/>
      <c r="Z147" s="2"/>
      <c r="AA147" s="2"/>
      <c r="AB147" s="2"/>
      <c r="AC147" s="2"/>
    </row>
    <row r="148" spans="1:29" ht="33.75" x14ac:dyDescent="0.25">
      <c r="A148" s="68"/>
      <c r="B148" s="94"/>
      <c r="C148" s="68"/>
      <c r="D148" s="68"/>
      <c r="E148" s="94"/>
      <c r="F148" s="27" t="s">
        <v>38</v>
      </c>
      <c r="G148" s="19">
        <f t="shared" si="39"/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2"/>
      <c r="Z148" s="2"/>
      <c r="AA148" s="2"/>
      <c r="AB148" s="2"/>
      <c r="AC148" s="2"/>
    </row>
    <row r="149" spans="1:29" ht="22.5" x14ac:dyDescent="0.25">
      <c r="A149" s="68"/>
      <c r="B149" s="94"/>
      <c r="C149" s="68"/>
      <c r="D149" s="68"/>
      <c r="E149" s="95"/>
      <c r="F149" s="27" t="s">
        <v>39</v>
      </c>
      <c r="G149" s="19">
        <f t="shared" si="39"/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2"/>
      <c r="Z149" s="2"/>
      <c r="AA149" s="2"/>
      <c r="AB149" s="2"/>
      <c r="AC149" s="2"/>
    </row>
    <row r="150" spans="1:29" ht="22.5" x14ac:dyDescent="0.25">
      <c r="A150" s="70"/>
      <c r="B150" s="103"/>
      <c r="C150" s="70"/>
      <c r="D150" s="70"/>
      <c r="E150" s="31"/>
      <c r="F150" s="27" t="s">
        <v>60</v>
      </c>
      <c r="G150" s="22">
        <f>H150+I150+J150+K150+L150+M150+N150</f>
        <v>603161.81999999995</v>
      </c>
      <c r="H150" s="19">
        <v>63150</v>
      </c>
      <c r="I150" s="19">
        <v>15419.92</v>
      </c>
      <c r="J150" s="19">
        <v>11900</v>
      </c>
      <c r="K150" s="19">
        <v>232750</v>
      </c>
      <c r="L150" s="19">
        <v>119941.9</v>
      </c>
      <c r="M150" s="19">
        <v>80000</v>
      </c>
      <c r="N150" s="19">
        <v>80000</v>
      </c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2"/>
      <c r="Z150" s="2"/>
      <c r="AA150" s="2"/>
      <c r="AB150" s="2"/>
      <c r="AC150" s="2"/>
    </row>
    <row r="151" spans="1:29" x14ac:dyDescent="0.25">
      <c r="A151" s="71"/>
      <c r="B151" s="104"/>
      <c r="C151" s="71"/>
      <c r="D151" s="71"/>
      <c r="E151" s="31"/>
      <c r="F151" s="27" t="s">
        <v>61</v>
      </c>
      <c r="G151" s="22">
        <f>H151+I151+J151+K151+L151+M151+N151</f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2"/>
      <c r="Z151" s="2"/>
      <c r="AA151" s="2"/>
      <c r="AB151" s="2"/>
      <c r="AC151" s="2"/>
    </row>
    <row r="152" spans="1:29" x14ac:dyDescent="0.25">
      <c r="A152" s="67">
        <v>2</v>
      </c>
      <c r="B152" s="162" t="s">
        <v>52</v>
      </c>
      <c r="C152" s="67">
        <v>2020</v>
      </c>
      <c r="D152" s="67">
        <v>2026</v>
      </c>
      <c r="E152" s="93" t="s">
        <v>46</v>
      </c>
      <c r="F152" s="27" t="s">
        <v>37</v>
      </c>
      <c r="G152" s="19">
        <f t="shared" si="39"/>
        <v>79145.039999999994</v>
      </c>
      <c r="H152" s="19">
        <f>H153+H154+H155+H156</f>
        <v>14880.06</v>
      </c>
      <c r="I152" s="19">
        <f t="shared" ref="I152:N152" si="43">I153+I154+I155+I156</f>
        <v>15026.76</v>
      </c>
      <c r="J152" s="19">
        <f t="shared" si="43"/>
        <v>15990.71</v>
      </c>
      <c r="K152" s="19">
        <f t="shared" si="43"/>
        <v>16380.63</v>
      </c>
      <c r="L152" s="19">
        <f t="shared" si="43"/>
        <v>16866.88</v>
      </c>
      <c r="M152" s="19">
        <f t="shared" si="43"/>
        <v>0</v>
      </c>
      <c r="N152" s="19">
        <f t="shared" si="43"/>
        <v>0</v>
      </c>
      <c r="O152" s="67" t="s">
        <v>44</v>
      </c>
      <c r="P152" s="67" t="s">
        <v>63</v>
      </c>
      <c r="Q152" s="67">
        <f>R152+S152+T152+U152+V152+W152+X152</f>
        <v>28</v>
      </c>
      <c r="R152" s="67">
        <v>4</v>
      </c>
      <c r="S152" s="67">
        <v>4</v>
      </c>
      <c r="T152" s="67">
        <v>4</v>
      </c>
      <c r="U152" s="67">
        <v>4</v>
      </c>
      <c r="V152" s="67">
        <v>4</v>
      </c>
      <c r="W152" s="67">
        <v>4</v>
      </c>
      <c r="X152" s="67">
        <v>4</v>
      </c>
      <c r="Y152" s="2"/>
      <c r="Z152" s="2"/>
      <c r="AA152" s="2"/>
      <c r="AB152" s="2"/>
      <c r="AC152" s="2"/>
    </row>
    <row r="153" spans="1:29" ht="33.75" x14ac:dyDescent="0.25">
      <c r="A153" s="68"/>
      <c r="B153" s="163"/>
      <c r="C153" s="68"/>
      <c r="D153" s="68"/>
      <c r="E153" s="94"/>
      <c r="F153" s="27" t="s">
        <v>38</v>
      </c>
      <c r="G153" s="19">
        <f t="shared" si="39"/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2"/>
      <c r="Z153" s="2"/>
      <c r="AA153" s="2"/>
      <c r="AB153" s="2"/>
      <c r="AC153" s="2"/>
    </row>
    <row r="154" spans="1:29" ht="22.5" x14ac:dyDescent="0.25">
      <c r="A154" s="68"/>
      <c r="B154" s="163"/>
      <c r="C154" s="68"/>
      <c r="D154" s="68"/>
      <c r="E154" s="95"/>
      <c r="F154" s="27" t="s">
        <v>39</v>
      </c>
      <c r="G154" s="19">
        <f t="shared" si="39"/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2"/>
      <c r="Z154" s="2"/>
      <c r="AA154" s="2"/>
      <c r="AB154" s="2"/>
      <c r="AC154" s="2"/>
    </row>
    <row r="155" spans="1:29" ht="22.5" x14ac:dyDescent="0.25">
      <c r="A155" s="70"/>
      <c r="B155" s="164"/>
      <c r="C155" s="70"/>
      <c r="D155" s="70"/>
      <c r="E155" s="31"/>
      <c r="F155" s="27" t="s">
        <v>60</v>
      </c>
      <c r="G155" s="22">
        <f>H155+I155+J155+K155+L155+M155+N155</f>
        <v>79145.039999999994</v>
      </c>
      <c r="H155" s="19">
        <v>14880.06</v>
      </c>
      <c r="I155" s="19">
        <v>15026.76</v>
      </c>
      <c r="J155" s="19">
        <v>15990.71</v>
      </c>
      <c r="K155" s="19">
        <v>16380.63</v>
      </c>
      <c r="L155" s="19">
        <v>16866.88</v>
      </c>
      <c r="M155" s="19">
        <v>0</v>
      </c>
      <c r="N155" s="19">
        <v>0</v>
      </c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2"/>
      <c r="Z155" s="2"/>
      <c r="AA155" s="2"/>
      <c r="AB155" s="2"/>
      <c r="AC155" s="2"/>
    </row>
    <row r="156" spans="1:29" ht="69.75" customHeight="1" x14ac:dyDescent="0.25">
      <c r="A156" s="71"/>
      <c r="B156" s="165"/>
      <c r="C156" s="71"/>
      <c r="D156" s="71"/>
      <c r="E156" s="31"/>
      <c r="F156" s="27" t="s">
        <v>61</v>
      </c>
      <c r="G156" s="22">
        <f>H156+I156+J156+K156+L156+M156+N156</f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2"/>
      <c r="Z156" s="2"/>
      <c r="AA156" s="2"/>
      <c r="AB156" s="2"/>
      <c r="AC156" s="2"/>
    </row>
    <row r="157" spans="1:29" x14ac:dyDescent="0.25">
      <c r="A157" s="67">
        <v>3</v>
      </c>
      <c r="B157" s="102" t="s">
        <v>119</v>
      </c>
      <c r="C157" s="67">
        <v>2020</v>
      </c>
      <c r="D157" s="67">
        <v>2026</v>
      </c>
      <c r="E157" s="93" t="s">
        <v>46</v>
      </c>
      <c r="F157" s="27" t="s">
        <v>37</v>
      </c>
      <c r="G157" s="19">
        <f t="shared" si="39"/>
        <v>4500</v>
      </c>
      <c r="H157" s="19">
        <f>H158+H159+H160+H161</f>
        <v>4500</v>
      </c>
      <c r="I157" s="19">
        <f t="shared" ref="I157:N157" si="44">I158+I159+I160+I161</f>
        <v>0</v>
      </c>
      <c r="J157" s="19">
        <f t="shared" si="44"/>
        <v>0</v>
      </c>
      <c r="K157" s="19">
        <f t="shared" si="44"/>
        <v>0</v>
      </c>
      <c r="L157" s="19">
        <f t="shared" si="44"/>
        <v>0</v>
      </c>
      <c r="M157" s="19">
        <f t="shared" si="44"/>
        <v>0</v>
      </c>
      <c r="N157" s="19">
        <f t="shared" si="44"/>
        <v>0</v>
      </c>
      <c r="O157" s="67" t="s">
        <v>44</v>
      </c>
      <c r="P157" s="67" t="s">
        <v>63</v>
      </c>
      <c r="Q157" s="67">
        <v>28</v>
      </c>
      <c r="R157" s="67">
        <v>4</v>
      </c>
      <c r="S157" s="67">
        <v>4</v>
      </c>
      <c r="T157" s="67">
        <v>4</v>
      </c>
      <c r="U157" s="67">
        <v>4</v>
      </c>
      <c r="V157" s="67">
        <v>4</v>
      </c>
      <c r="W157" s="67">
        <v>4</v>
      </c>
      <c r="X157" s="67">
        <v>4</v>
      </c>
      <c r="Y157" s="2"/>
      <c r="Z157" s="2"/>
      <c r="AA157" s="2"/>
      <c r="AB157" s="2"/>
      <c r="AC157" s="2"/>
    </row>
    <row r="158" spans="1:29" ht="33.75" x14ac:dyDescent="0.25">
      <c r="A158" s="68"/>
      <c r="B158" s="94"/>
      <c r="C158" s="68"/>
      <c r="D158" s="68"/>
      <c r="E158" s="94"/>
      <c r="F158" s="27" t="s">
        <v>38</v>
      </c>
      <c r="G158" s="19">
        <f t="shared" si="39"/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2"/>
      <c r="Z158" s="2"/>
      <c r="AA158" s="2"/>
      <c r="AB158" s="2"/>
      <c r="AC158" s="2"/>
    </row>
    <row r="159" spans="1:29" ht="22.5" x14ac:dyDescent="0.25">
      <c r="A159" s="68"/>
      <c r="B159" s="94"/>
      <c r="C159" s="68"/>
      <c r="D159" s="68"/>
      <c r="E159" s="95"/>
      <c r="F159" s="27" t="s">
        <v>39</v>
      </c>
      <c r="G159" s="19">
        <f t="shared" si="39"/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2"/>
      <c r="Z159" s="2"/>
      <c r="AA159" s="2"/>
      <c r="AB159" s="2"/>
      <c r="AC159" s="2"/>
    </row>
    <row r="160" spans="1:29" ht="22.5" x14ac:dyDescent="0.25">
      <c r="A160" s="70"/>
      <c r="B160" s="103"/>
      <c r="C160" s="70"/>
      <c r="D160" s="70"/>
      <c r="E160" s="31"/>
      <c r="F160" s="27" t="s">
        <v>60</v>
      </c>
      <c r="G160" s="22">
        <f>H160+I160+J160+K160+L160+M160+N160</f>
        <v>4500</v>
      </c>
      <c r="H160" s="19">
        <v>4500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2"/>
      <c r="Z160" s="2"/>
      <c r="AA160" s="2"/>
      <c r="AB160" s="2"/>
      <c r="AC160" s="2"/>
    </row>
    <row r="161" spans="1:29" x14ac:dyDescent="0.25">
      <c r="A161" s="71"/>
      <c r="B161" s="104"/>
      <c r="C161" s="71"/>
      <c r="D161" s="71"/>
      <c r="E161" s="31"/>
      <c r="F161" s="27" t="s">
        <v>61</v>
      </c>
      <c r="G161" s="22">
        <f>H161+I161+J161+K161+L161+M161+N161</f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2"/>
      <c r="Z161" s="2"/>
      <c r="AA161" s="2"/>
      <c r="AB161" s="2"/>
      <c r="AC161" s="2"/>
    </row>
    <row r="162" spans="1:29" ht="21.75" customHeight="1" x14ac:dyDescent="0.25">
      <c r="A162" s="67">
        <v>4</v>
      </c>
      <c r="B162" s="102" t="s">
        <v>53</v>
      </c>
      <c r="C162" s="67">
        <v>2020</v>
      </c>
      <c r="D162" s="67">
        <v>2026</v>
      </c>
      <c r="E162" s="93" t="s">
        <v>46</v>
      </c>
      <c r="F162" s="27" t="s">
        <v>37</v>
      </c>
      <c r="G162" s="19">
        <f t="shared" si="39"/>
        <v>228475.1</v>
      </c>
      <c r="H162" s="19">
        <f>H163+H164+H165+H166</f>
        <v>228475.1</v>
      </c>
      <c r="I162" s="19">
        <f t="shared" ref="I162:N162" si="45">I163+I164+I165+I166</f>
        <v>0</v>
      </c>
      <c r="J162" s="19">
        <f t="shared" si="45"/>
        <v>0</v>
      </c>
      <c r="K162" s="19">
        <f t="shared" si="45"/>
        <v>0</v>
      </c>
      <c r="L162" s="19">
        <f t="shared" si="45"/>
        <v>0</v>
      </c>
      <c r="M162" s="19">
        <f t="shared" si="45"/>
        <v>0</v>
      </c>
      <c r="N162" s="19">
        <f t="shared" si="45"/>
        <v>0</v>
      </c>
      <c r="O162" s="67" t="s">
        <v>71</v>
      </c>
      <c r="P162" s="54" t="s">
        <v>41</v>
      </c>
      <c r="Q162" s="54">
        <v>100</v>
      </c>
      <c r="R162" s="54">
        <v>100</v>
      </c>
      <c r="S162" s="54">
        <v>100</v>
      </c>
      <c r="T162" s="54">
        <v>100</v>
      </c>
      <c r="U162" s="54">
        <v>100</v>
      </c>
      <c r="V162" s="54">
        <v>100</v>
      </c>
      <c r="W162" s="54">
        <v>100</v>
      </c>
      <c r="X162" s="54">
        <v>100</v>
      </c>
      <c r="Y162" s="2"/>
      <c r="Z162" s="2"/>
      <c r="AA162" s="2"/>
      <c r="AB162" s="2"/>
      <c r="AC162" s="2"/>
    </row>
    <row r="163" spans="1:29" ht="33.75" x14ac:dyDescent="0.25">
      <c r="A163" s="68"/>
      <c r="B163" s="94"/>
      <c r="C163" s="68"/>
      <c r="D163" s="68"/>
      <c r="E163" s="94"/>
      <c r="F163" s="27" t="s">
        <v>38</v>
      </c>
      <c r="G163" s="19">
        <f t="shared" si="39"/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68"/>
      <c r="P163" s="55"/>
      <c r="Q163" s="55"/>
      <c r="R163" s="55"/>
      <c r="S163" s="55"/>
      <c r="T163" s="55"/>
      <c r="U163" s="55"/>
      <c r="V163" s="55"/>
      <c r="W163" s="55"/>
      <c r="X163" s="55"/>
      <c r="Y163" s="2"/>
      <c r="Z163" s="2"/>
      <c r="AA163" s="2"/>
      <c r="AB163" s="2"/>
      <c r="AC163" s="2"/>
    </row>
    <row r="164" spans="1:29" ht="22.5" x14ac:dyDescent="0.25">
      <c r="A164" s="68"/>
      <c r="B164" s="94"/>
      <c r="C164" s="68"/>
      <c r="D164" s="68"/>
      <c r="E164" s="95"/>
      <c r="F164" s="27" t="s">
        <v>39</v>
      </c>
      <c r="G164" s="19">
        <f t="shared" si="39"/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68"/>
      <c r="P164" s="55"/>
      <c r="Q164" s="55"/>
      <c r="R164" s="55"/>
      <c r="S164" s="55"/>
      <c r="T164" s="55"/>
      <c r="U164" s="55"/>
      <c r="V164" s="55"/>
      <c r="W164" s="55"/>
      <c r="X164" s="55"/>
      <c r="Y164" s="2"/>
      <c r="Z164" s="2"/>
      <c r="AA164" s="2"/>
      <c r="AB164" s="2"/>
      <c r="AC164" s="2"/>
    </row>
    <row r="165" spans="1:29" ht="22.5" x14ac:dyDescent="0.25">
      <c r="A165" s="70"/>
      <c r="B165" s="103"/>
      <c r="C165" s="70"/>
      <c r="D165" s="70"/>
      <c r="E165" s="31"/>
      <c r="F165" s="27" t="s">
        <v>60</v>
      </c>
      <c r="G165" s="22">
        <f t="shared" ref="G165:G191" si="46">H165+I165+J165+K165+L165+M165+N165</f>
        <v>228475.1</v>
      </c>
      <c r="H165" s="22">
        <v>228475.1</v>
      </c>
      <c r="I165" s="22">
        <v>0</v>
      </c>
      <c r="J165" s="22">
        <v>0</v>
      </c>
      <c r="K165" s="22">
        <v>0</v>
      </c>
      <c r="L165" s="22">
        <v>0</v>
      </c>
      <c r="M165" s="22">
        <v>0</v>
      </c>
      <c r="N165" s="22">
        <v>0</v>
      </c>
      <c r="O165" s="70"/>
      <c r="P165" s="56"/>
      <c r="Q165" s="56"/>
      <c r="R165" s="56"/>
      <c r="S165" s="56"/>
      <c r="T165" s="56"/>
      <c r="U165" s="56"/>
      <c r="V165" s="56"/>
      <c r="W165" s="56"/>
      <c r="X165" s="56"/>
      <c r="Y165" s="2"/>
      <c r="Z165" s="2"/>
      <c r="AA165" s="2"/>
      <c r="AB165" s="2"/>
      <c r="AC165" s="2"/>
    </row>
    <row r="166" spans="1:29" x14ac:dyDescent="0.25">
      <c r="A166" s="71"/>
      <c r="B166" s="104"/>
      <c r="C166" s="71"/>
      <c r="D166" s="71"/>
      <c r="E166" s="31"/>
      <c r="F166" s="27" t="s">
        <v>61</v>
      </c>
      <c r="G166" s="22">
        <f t="shared" si="46"/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71"/>
      <c r="P166" s="57"/>
      <c r="Q166" s="57"/>
      <c r="R166" s="57"/>
      <c r="S166" s="57"/>
      <c r="T166" s="57"/>
      <c r="U166" s="57"/>
      <c r="V166" s="57"/>
      <c r="W166" s="57"/>
      <c r="X166" s="57"/>
      <c r="Y166" s="2"/>
      <c r="Z166" s="2"/>
      <c r="AA166" s="2"/>
      <c r="AB166" s="2"/>
      <c r="AC166" s="2"/>
    </row>
    <row r="167" spans="1:29" x14ac:dyDescent="0.25">
      <c r="A167" s="67">
        <v>5</v>
      </c>
      <c r="B167" s="102" t="s">
        <v>120</v>
      </c>
      <c r="C167" s="67">
        <v>2020</v>
      </c>
      <c r="D167" s="67">
        <v>2026</v>
      </c>
      <c r="E167" s="93" t="s">
        <v>46</v>
      </c>
      <c r="F167" s="27" t="s">
        <v>37</v>
      </c>
      <c r="G167" s="22">
        <f t="shared" si="46"/>
        <v>114990</v>
      </c>
      <c r="H167" s="22">
        <f>H168+H169+H170+H171</f>
        <v>0</v>
      </c>
      <c r="I167" s="22">
        <f t="shared" ref="I167:N167" si="47">I168+I169+I170+I171</f>
        <v>103700</v>
      </c>
      <c r="J167" s="22">
        <f t="shared" si="47"/>
        <v>11290</v>
      </c>
      <c r="K167" s="22">
        <f t="shared" si="47"/>
        <v>0</v>
      </c>
      <c r="L167" s="22">
        <f t="shared" si="47"/>
        <v>0</v>
      </c>
      <c r="M167" s="22">
        <f t="shared" si="47"/>
        <v>0</v>
      </c>
      <c r="N167" s="22">
        <f t="shared" si="47"/>
        <v>0</v>
      </c>
      <c r="O167" s="67" t="s">
        <v>72</v>
      </c>
      <c r="P167" s="67" t="s">
        <v>41</v>
      </c>
      <c r="Q167" s="54">
        <v>100</v>
      </c>
      <c r="R167" s="54">
        <v>100</v>
      </c>
      <c r="S167" s="54">
        <v>100</v>
      </c>
      <c r="T167" s="54">
        <v>100</v>
      </c>
      <c r="U167" s="67">
        <v>100</v>
      </c>
      <c r="V167" s="67">
        <v>100</v>
      </c>
      <c r="W167" s="67">
        <v>100</v>
      </c>
      <c r="X167" s="67">
        <v>100</v>
      </c>
      <c r="Y167" s="2"/>
      <c r="Z167" s="2"/>
      <c r="AA167" s="2"/>
      <c r="AB167" s="2"/>
      <c r="AC167" s="2"/>
    </row>
    <row r="168" spans="1:29" ht="33.75" x14ac:dyDescent="0.25">
      <c r="A168" s="68"/>
      <c r="B168" s="94"/>
      <c r="C168" s="68"/>
      <c r="D168" s="68"/>
      <c r="E168" s="94"/>
      <c r="F168" s="27" t="s">
        <v>38</v>
      </c>
      <c r="G168" s="22">
        <f t="shared" si="46"/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68"/>
      <c r="P168" s="68"/>
      <c r="Q168" s="55"/>
      <c r="R168" s="55"/>
      <c r="S168" s="55"/>
      <c r="T168" s="55"/>
      <c r="U168" s="68"/>
      <c r="V168" s="68"/>
      <c r="W168" s="68"/>
      <c r="X168" s="68"/>
      <c r="Y168" s="2"/>
      <c r="Z168" s="2"/>
      <c r="AA168" s="2"/>
      <c r="AB168" s="2"/>
      <c r="AC168" s="2"/>
    </row>
    <row r="169" spans="1:29" ht="22.5" x14ac:dyDescent="0.25">
      <c r="A169" s="68"/>
      <c r="B169" s="94"/>
      <c r="C169" s="68"/>
      <c r="D169" s="68"/>
      <c r="E169" s="95"/>
      <c r="F169" s="27" t="s">
        <v>39</v>
      </c>
      <c r="G169" s="22">
        <f t="shared" si="46"/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68"/>
      <c r="P169" s="68"/>
      <c r="Q169" s="55"/>
      <c r="R169" s="55"/>
      <c r="S169" s="55"/>
      <c r="T169" s="55"/>
      <c r="U169" s="68"/>
      <c r="V169" s="68"/>
      <c r="W169" s="68"/>
      <c r="X169" s="68"/>
      <c r="Y169" s="2"/>
      <c r="Z169" s="2"/>
      <c r="AA169" s="2"/>
      <c r="AB169" s="2"/>
      <c r="AC169" s="2"/>
    </row>
    <row r="170" spans="1:29" ht="22.5" x14ac:dyDescent="0.25">
      <c r="A170" s="70"/>
      <c r="B170" s="103"/>
      <c r="C170" s="70"/>
      <c r="D170" s="70"/>
      <c r="E170" s="44"/>
      <c r="F170" s="27" t="s">
        <v>60</v>
      </c>
      <c r="G170" s="22">
        <f t="shared" si="46"/>
        <v>114990</v>
      </c>
      <c r="H170" s="22">
        <v>0</v>
      </c>
      <c r="I170" s="22">
        <v>103700</v>
      </c>
      <c r="J170" s="22">
        <v>11290</v>
      </c>
      <c r="K170" s="22">
        <v>0</v>
      </c>
      <c r="L170" s="22">
        <v>0</v>
      </c>
      <c r="M170" s="22">
        <v>0</v>
      </c>
      <c r="N170" s="22">
        <v>0</v>
      </c>
      <c r="O170" s="70"/>
      <c r="P170" s="70"/>
      <c r="Q170" s="56"/>
      <c r="R170" s="56"/>
      <c r="S170" s="56"/>
      <c r="T170" s="56"/>
      <c r="U170" s="70"/>
      <c r="V170" s="70"/>
      <c r="W170" s="70"/>
      <c r="X170" s="70"/>
      <c r="Y170" s="2"/>
      <c r="Z170" s="2"/>
      <c r="AA170" s="2"/>
      <c r="AB170" s="2"/>
      <c r="AC170" s="2"/>
    </row>
    <row r="171" spans="1:29" x14ac:dyDescent="0.25">
      <c r="A171" s="71"/>
      <c r="B171" s="104"/>
      <c r="C171" s="71"/>
      <c r="D171" s="71"/>
      <c r="E171" s="44"/>
      <c r="F171" s="27" t="s">
        <v>61</v>
      </c>
      <c r="G171" s="22">
        <f t="shared" si="46"/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71"/>
      <c r="P171" s="71"/>
      <c r="Q171" s="57"/>
      <c r="R171" s="57"/>
      <c r="S171" s="57"/>
      <c r="T171" s="57"/>
      <c r="U171" s="71"/>
      <c r="V171" s="71"/>
      <c r="W171" s="71"/>
      <c r="X171" s="71"/>
      <c r="Y171" s="2"/>
      <c r="Z171" s="2"/>
      <c r="AA171" s="2"/>
      <c r="AB171" s="2"/>
      <c r="AC171" s="2"/>
    </row>
    <row r="172" spans="1:29" x14ac:dyDescent="0.25">
      <c r="A172" s="67">
        <v>6</v>
      </c>
      <c r="B172" s="102" t="s">
        <v>145</v>
      </c>
      <c r="C172" s="67">
        <v>2020</v>
      </c>
      <c r="D172" s="67">
        <v>2026</v>
      </c>
      <c r="E172" s="44"/>
      <c r="F172" s="27" t="s">
        <v>37</v>
      </c>
      <c r="G172" s="22">
        <f t="shared" si="46"/>
        <v>230696</v>
      </c>
      <c r="H172" s="22">
        <f>H173+H174+H175+H176</f>
        <v>0</v>
      </c>
      <c r="I172" s="22">
        <f t="shared" ref="I172:N172" si="48">I173+I174+I175+I176</f>
        <v>12661</v>
      </c>
      <c r="J172" s="22">
        <f t="shared" si="48"/>
        <v>13500</v>
      </c>
      <c r="K172" s="22">
        <f t="shared" si="48"/>
        <v>24535</v>
      </c>
      <c r="L172" s="22">
        <f t="shared" si="48"/>
        <v>60000</v>
      </c>
      <c r="M172" s="22">
        <f t="shared" si="48"/>
        <v>60000</v>
      </c>
      <c r="N172" s="22">
        <f t="shared" si="48"/>
        <v>60000</v>
      </c>
      <c r="O172" s="67" t="s">
        <v>44</v>
      </c>
      <c r="P172" s="67" t="s">
        <v>63</v>
      </c>
      <c r="Q172" s="67">
        <v>28</v>
      </c>
      <c r="R172" s="67">
        <v>4</v>
      </c>
      <c r="S172" s="67">
        <v>4</v>
      </c>
      <c r="T172" s="67">
        <v>4</v>
      </c>
      <c r="U172" s="67">
        <v>4</v>
      </c>
      <c r="V172" s="67">
        <v>4</v>
      </c>
      <c r="W172" s="67">
        <v>4</v>
      </c>
      <c r="X172" s="67">
        <v>4</v>
      </c>
      <c r="Y172" s="2"/>
      <c r="Z172" s="2"/>
      <c r="AA172" s="2"/>
      <c r="AB172" s="2"/>
      <c r="AC172" s="2"/>
    </row>
    <row r="173" spans="1:29" ht="33.75" x14ac:dyDescent="0.25">
      <c r="A173" s="68"/>
      <c r="B173" s="94"/>
      <c r="C173" s="68"/>
      <c r="D173" s="68"/>
      <c r="E173" s="44"/>
      <c r="F173" s="27" t="s">
        <v>38</v>
      </c>
      <c r="G173" s="22">
        <f>H173+I173+J173+K173+L173+M173+N173</f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2"/>
      <c r="Z173" s="2"/>
      <c r="AA173" s="2"/>
      <c r="AB173" s="2"/>
      <c r="AC173" s="2"/>
    </row>
    <row r="174" spans="1:29" ht="22.5" x14ac:dyDescent="0.25">
      <c r="A174" s="68"/>
      <c r="B174" s="94"/>
      <c r="C174" s="68"/>
      <c r="D174" s="68"/>
      <c r="E174" s="44"/>
      <c r="F174" s="27" t="s">
        <v>39</v>
      </c>
      <c r="G174" s="22">
        <f t="shared" si="46"/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2"/>
      <c r="Z174" s="2"/>
      <c r="AA174" s="2"/>
      <c r="AB174" s="2"/>
      <c r="AC174" s="2"/>
    </row>
    <row r="175" spans="1:29" ht="22.5" x14ac:dyDescent="0.25">
      <c r="A175" s="70"/>
      <c r="B175" s="103"/>
      <c r="C175" s="70"/>
      <c r="D175" s="70"/>
      <c r="E175" s="44"/>
      <c r="F175" s="27" t="s">
        <v>60</v>
      </c>
      <c r="G175" s="22">
        <f t="shared" si="46"/>
        <v>230696</v>
      </c>
      <c r="H175" s="22">
        <v>0</v>
      </c>
      <c r="I175" s="22">
        <v>12661</v>
      </c>
      <c r="J175" s="22">
        <v>13500</v>
      </c>
      <c r="K175" s="22">
        <v>24535</v>
      </c>
      <c r="L175" s="22">
        <v>60000</v>
      </c>
      <c r="M175" s="22">
        <v>60000</v>
      </c>
      <c r="N175" s="22">
        <v>60000</v>
      </c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2"/>
      <c r="Z175" s="2"/>
      <c r="AA175" s="2"/>
      <c r="AB175" s="2"/>
      <c r="AC175" s="2"/>
    </row>
    <row r="176" spans="1:29" x14ac:dyDescent="0.25">
      <c r="A176" s="71"/>
      <c r="B176" s="104"/>
      <c r="C176" s="71"/>
      <c r="D176" s="71"/>
      <c r="E176" s="44"/>
      <c r="F176" s="27" t="s">
        <v>61</v>
      </c>
      <c r="G176" s="22">
        <f t="shared" si="46"/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2"/>
      <c r="Z176" s="2"/>
      <c r="AA176" s="2"/>
      <c r="AB176" s="2"/>
      <c r="AC176" s="2"/>
    </row>
    <row r="177" spans="1:29" x14ac:dyDescent="0.25">
      <c r="A177" s="67">
        <v>6</v>
      </c>
      <c r="B177" s="102" t="s">
        <v>146</v>
      </c>
      <c r="C177" s="67">
        <v>2020</v>
      </c>
      <c r="D177" s="67">
        <v>2026</v>
      </c>
      <c r="E177" s="44"/>
      <c r="F177" s="27" t="s">
        <v>37</v>
      </c>
      <c r="G177" s="22">
        <f>H177+I177+J177+K177+L177+M177+N177</f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67" t="s">
        <v>36</v>
      </c>
      <c r="P177" s="67" t="s">
        <v>36</v>
      </c>
      <c r="Q177" s="67" t="s">
        <v>36</v>
      </c>
      <c r="R177" s="67" t="s">
        <v>36</v>
      </c>
      <c r="S177" s="67" t="s">
        <v>36</v>
      </c>
      <c r="T177" s="67" t="s">
        <v>36</v>
      </c>
      <c r="U177" s="67" t="s">
        <v>36</v>
      </c>
      <c r="V177" s="67" t="s">
        <v>36</v>
      </c>
      <c r="W177" s="67" t="s">
        <v>36</v>
      </c>
      <c r="X177" s="67" t="s">
        <v>36</v>
      </c>
      <c r="Y177" s="2"/>
      <c r="Z177" s="2"/>
      <c r="AA177" s="2"/>
      <c r="AB177" s="2"/>
      <c r="AC177" s="2"/>
    </row>
    <row r="178" spans="1:29" ht="33.75" x14ac:dyDescent="0.25">
      <c r="A178" s="68"/>
      <c r="B178" s="94"/>
      <c r="C178" s="68"/>
      <c r="D178" s="68"/>
      <c r="E178" s="44"/>
      <c r="F178" s="27" t="s">
        <v>38</v>
      </c>
      <c r="G178" s="22">
        <f t="shared" si="46"/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2"/>
      <c r="Z178" s="2"/>
      <c r="AA178" s="2"/>
      <c r="AB178" s="2"/>
      <c r="AC178" s="2"/>
    </row>
    <row r="179" spans="1:29" ht="22.5" x14ac:dyDescent="0.25">
      <c r="A179" s="68"/>
      <c r="B179" s="94"/>
      <c r="C179" s="68"/>
      <c r="D179" s="68"/>
      <c r="E179" s="44"/>
      <c r="F179" s="27" t="s">
        <v>39</v>
      </c>
      <c r="G179" s="22">
        <f t="shared" si="46"/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2"/>
      <c r="Z179" s="2"/>
      <c r="AA179" s="2"/>
      <c r="AB179" s="2"/>
      <c r="AC179" s="2"/>
    </row>
    <row r="180" spans="1:29" ht="22.5" x14ac:dyDescent="0.25">
      <c r="A180" s="70"/>
      <c r="B180" s="103"/>
      <c r="C180" s="70"/>
      <c r="D180" s="70"/>
      <c r="E180" s="44"/>
      <c r="F180" s="27" t="s">
        <v>60</v>
      </c>
      <c r="G180" s="22">
        <f t="shared" si="46"/>
        <v>20039.809999999998</v>
      </c>
      <c r="H180" s="22">
        <v>0</v>
      </c>
      <c r="I180" s="22">
        <v>0</v>
      </c>
      <c r="J180" s="22">
        <v>0</v>
      </c>
      <c r="K180" s="22">
        <v>10000</v>
      </c>
      <c r="L180" s="22">
        <v>10039.81</v>
      </c>
      <c r="M180" s="22">
        <v>0</v>
      </c>
      <c r="N180" s="22">
        <v>0</v>
      </c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2"/>
      <c r="Z180" s="2"/>
      <c r="AA180" s="2"/>
      <c r="AB180" s="2"/>
      <c r="AC180" s="2"/>
    </row>
    <row r="181" spans="1:29" x14ac:dyDescent="0.25">
      <c r="A181" s="71"/>
      <c r="B181" s="104"/>
      <c r="C181" s="71"/>
      <c r="D181" s="71"/>
      <c r="E181" s="44"/>
      <c r="F181" s="27" t="s">
        <v>61</v>
      </c>
      <c r="G181" s="22">
        <f t="shared" si="46"/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2"/>
      <c r="Z181" s="2"/>
      <c r="AA181" s="2"/>
      <c r="AB181" s="2"/>
      <c r="AC181" s="2"/>
    </row>
    <row r="182" spans="1:29" x14ac:dyDescent="0.25">
      <c r="A182" s="67">
        <v>7</v>
      </c>
      <c r="B182" s="102" t="s">
        <v>185</v>
      </c>
      <c r="C182" s="67">
        <v>2020</v>
      </c>
      <c r="D182" s="67">
        <v>2026</v>
      </c>
      <c r="E182" s="44"/>
      <c r="F182" s="27" t="s">
        <v>37</v>
      </c>
      <c r="G182" s="22">
        <f>SUM(H182:N182)</f>
        <v>100000</v>
      </c>
      <c r="H182" s="22">
        <f>SUM(H183:H186)</f>
        <v>0</v>
      </c>
      <c r="I182" s="22">
        <f t="shared" ref="I182:N182" si="49">SUM(I183:I186)</f>
        <v>0</v>
      </c>
      <c r="J182" s="22">
        <f t="shared" si="49"/>
        <v>0</v>
      </c>
      <c r="K182" s="22">
        <f t="shared" si="49"/>
        <v>0</v>
      </c>
      <c r="L182" s="22">
        <f t="shared" si="49"/>
        <v>100000</v>
      </c>
      <c r="M182" s="22">
        <f t="shared" si="49"/>
        <v>0</v>
      </c>
      <c r="N182" s="22">
        <f t="shared" si="49"/>
        <v>0</v>
      </c>
      <c r="O182" s="67" t="s">
        <v>36</v>
      </c>
      <c r="P182" s="67" t="s">
        <v>36</v>
      </c>
      <c r="Q182" s="67" t="s">
        <v>36</v>
      </c>
      <c r="R182" s="67" t="s">
        <v>36</v>
      </c>
      <c r="S182" s="67" t="s">
        <v>36</v>
      </c>
      <c r="T182" s="67" t="s">
        <v>36</v>
      </c>
      <c r="U182" s="67" t="s">
        <v>36</v>
      </c>
      <c r="V182" s="67" t="s">
        <v>36</v>
      </c>
      <c r="W182" s="67" t="s">
        <v>36</v>
      </c>
      <c r="X182" s="67" t="s">
        <v>36</v>
      </c>
      <c r="Y182" s="2"/>
      <c r="Z182" s="2"/>
      <c r="AA182" s="2"/>
      <c r="AB182" s="2"/>
      <c r="AC182" s="2"/>
    </row>
    <row r="183" spans="1:29" ht="33.75" x14ac:dyDescent="0.25">
      <c r="A183" s="68"/>
      <c r="B183" s="94"/>
      <c r="C183" s="68"/>
      <c r="D183" s="68"/>
      <c r="E183" s="44"/>
      <c r="F183" s="27" t="s">
        <v>38</v>
      </c>
      <c r="G183" s="22">
        <f t="shared" ref="G183:G186" si="50">SUM(H183:N183)</f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2"/>
      <c r="Z183" s="2"/>
      <c r="AA183" s="2"/>
      <c r="AB183" s="2"/>
      <c r="AC183" s="2"/>
    </row>
    <row r="184" spans="1:29" ht="22.5" x14ac:dyDescent="0.25">
      <c r="A184" s="68"/>
      <c r="B184" s="94"/>
      <c r="C184" s="68"/>
      <c r="D184" s="68"/>
      <c r="E184" s="44"/>
      <c r="F184" s="27" t="s">
        <v>39</v>
      </c>
      <c r="G184" s="22">
        <f t="shared" si="50"/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2"/>
      <c r="Z184" s="2"/>
      <c r="AA184" s="2"/>
      <c r="AB184" s="2"/>
      <c r="AC184" s="2"/>
    </row>
    <row r="185" spans="1:29" ht="22.5" x14ac:dyDescent="0.25">
      <c r="A185" s="70"/>
      <c r="B185" s="103"/>
      <c r="C185" s="70"/>
      <c r="D185" s="70"/>
      <c r="E185" s="44"/>
      <c r="F185" s="27" t="s">
        <v>60</v>
      </c>
      <c r="G185" s="22">
        <f t="shared" si="50"/>
        <v>100000</v>
      </c>
      <c r="H185" s="22">
        <v>0</v>
      </c>
      <c r="I185" s="22">
        <v>0</v>
      </c>
      <c r="J185" s="22">
        <v>0</v>
      </c>
      <c r="K185" s="22">
        <v>0</v>
      </c>
      <c r="L185" s="22">
        <v>100000</v>
      </c>
      <c r="M185" s="22">
        <v>0</v>
      </c>
      <c r="N185" s="22">
        <v>0</v>
      </c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2"/>
      <c r="Z185" s="2"/>
      <c r="AA185" s="2"/>
      <c r="AB185" s="2"/>
      <c r="AC185" s="2"/>
    </row>
    <row r="186" spans="1:29" x14ac:dyDescent="0.25">
      <c r="A186" s="71"/>
      <c r="B186" s="104"/>
      <c r="C186" s="71"/>
      <c r="D186" s="71"/>
      <c r="E186" s="44"/>
      <c r="F186" s="27" t="s">
        <v>61</v>
      </c>
      <c r="G186" s="22">
        <f t="shared" si="50"/>
        <v>0</v>
      </c>
      <c r="H186" s="22">
        <v>0</v>
      </c>
      <c r="I186" s="22">
        <v>0</v>
      </c>
      <c r="J186" s="22">
        <v>0</v>
      </c>
      <c r="K186" s="22">
        <v>0</v>
      </c>
      <c r="L186" s="22"/>
      <c r="M186" s="22">
        <v>0</v>
      </c>
      <c r="N186" s="22">
        <v>0</v>
      </c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2"/>
      <c r="Z186" s="2"/>
      <c r="AA186" s="2"/>
      <c r="AB186" s="2"/>
      <c r="AC186" s="2"/>
    </row>
    <row r="187" spans="1:29" x14ac:dyDescent="0.25">
      <c r="A187" s="105" t="s">
        <v>160</v>
      </c>
      <c r="B187" s="114"/>
      <c r="C187" s="67">
        <v>2020</v>
      </c>
      <c r="D187" s="67">
        <v>2026</v>
      </c>
      <c r="E187" s="34"/>
      <c r="F187" s="35" t="s">
        <v>37</v>
      </c>
      <c r="G187" s="23">
        <f t="shared" si="46"/>
        <v>1381007.77</v>
      </c>
      <c r="H187" s="23">
        <f>H188+H189+H190+H191</f>
        <v>311005.16000000003</v>
      </c>
      <c r="I187" s="23">
        <f t="shared" ref="I187:N187" si="51">I188+I189+I190+I191</f>
        <v>146807.67999999999</v>
      </c>
      <c r="J187" s="23">
        <f t="shared" si="51"/>
        <v>52680.71</v>
      </c>
      <c r="K187" s="23">
        <f t="shared" si="51"/>
        <v>283665.63</v>
      </c>
      <c r="L187" s="23">
        <f t="shared" si="51"/>
        <v>306848.58999999997</v>
      </c>
      <c r="M187" s="23">
        <f t="shared" si="51"/>
        <v>140000</v>
      </c>
      <c r="N187" s="23">
        <f t="shared" si="51"/>
        <v>140000</v>
      </c>
      <c r="O187" s="120" t="s">
        <v>36</v>
      </c>
      <c r="P187" s="120" t="s">
        <v>36</v>
      </c>
      <c r="Q187" s="120" t="s">
        <v>36</v>
      </c>
      <c r="R187" s="120" t="s">
        <v>36</v>
      </c>
      <c r="S187" s="120" t="s">
        <v>36</v>
      </c>
      <c r="T187" s="120" t="s">
        <v>36</v>
      </c>
      <c r="U187" s="120" t="s">
        <v>36</v>
      </c>
      <c r="V187" s="120" t="s">
        <v>36</v>
      </c>
      <c r="W187" s="120" t="s">
        <v>36</v>
      </c>
      <c r="X187" s="120" t="s">
        <v>36</v>
      </c>
      <c r="Y187" s="2"/>
      <c r="Z187" s="2"/>
      <c r="AA187" s="2"/>
      <c r="AB187" s="2"/>
      <c r="AC187" s="2"/>
    </row>
    <row r="188" spans="1:29" ht="31.5" x14ac:dyDescent="0.25">
      <c r="A188" s="115"/>
      <c r="B188" s="116"/>
      <c r="C188" s="68"/>
      <c r="D188" s="68"/>
      <c r="E188" s="36"/>
      <c r="F188" s="35" t="s">
        <v>38</v>
      </c>
      <c r="G188" s="21">
        <f t="shared" si="46"/>
        <v>0</v>
      </c>
      <c r="H188" s="21">
        <f t="shared" ref="H188:N189" si="52">H143</f>
        <v>0</v>
      </c>
      <c r="I188" s="21">
        <f t="shared" si="52"/>
        <v>0</v>
      </c>
      <c r="J188" s="21">
        <f t="shared" si="52"/>
        <v>0</v>
      </c>
      <c r="K188" s="21">
        <f t="shared" si="52"/>
        <v>0</v>
      </c>
      <c r="L188" s="21">
        <f t="shared" si="52"/>
        <v>0</v>
      </c>
      <c r="M188" s="21">
        <f t="shared" si="52"/>
        <v>0</v>
      </c>
      <c r="N188" s="21">
        <f t="shared" si="52"/>
        <v>0</v>
      </c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2"/>
      <c r="Z188" s="2"/>
      <c r="AA188" s="2"/>
      <c r="AB188" s="2"/>
      <c r="AC188" s="2"/>
    </row>
    <row r="189" spans="1:29" ht="21" x14ac:dyDescent="0.25">
      <c r="A189" s="115"/>
      <c r="B189" s="116"/>
      <c r="C189" s="68"/>
      <c r="D189" s="68"/>
      <c r="E189" s="37"/>
      <c r="F189" s="35" t="s">
        <v>39</v>
      </c>
      <c r="G189" s="21">
        <f t="shared" si="46"/>
        <v>0</v>
      </c>
      <c r="H189" s="21">
        <f t="shared" si="52"/>
        <v>0</v>
      </c>
      <c r="I189" s="21">
        <f t="shared" si="52"/>
        <v>0</v>
      </c>
      <c r="J189" s="21">
        <f t="shared" si="52"/>
        <v>0</v>
      </c>
      <c r="K189" s="21">
        <f t="shared" si="52"/>
        <v>0</v>
      </c>
      <c r="L189" s="21">
        <f t="shared" si="52"/>
        <v>0</v>
      </c>
      <c r="M189" s="21">
        <f t="shared" si="52"/>
        <v>0</v>
      </c>
      <c r="N189" s="21">
        <f t="shared" si="52"/>
        <v>0</v>
      </c>
      <c r="O189" s="121"/>
      <c r="P189" s="121"/>
      <c r="Q189" s="121"/>
      <c r="R189" s="121"/>
      <c r="S189" s="121"/>
      <c r="T189" s="121"/>
      <c r="U189" s="121"/>
      <c r="V189" s="121"/>
      <c r="W189" s="121"/>
      <c r="X189" s="121"/>
      <c r="Y189" s="2"/>
      <c r="Z189" s="2"/>
      <c r="AA189" s="2"/>
      <c r="AB189" s="2"/>
      <c r="AC189" s="2"/>
    </row>
    <row r="190" spans="1:29" ht="31.5" x14ac:dyDescent="0.25">
      <c r="A190" s="115"/>
      <c r="B190" s="116"/>
      <c r="C190" s="70"/>
      <c r="D190" s="70"/>
      <c r="E190" s="37"/>
      <c r="F190" s="35" t="s">
        <v>60</v>
      </c>
      <c r="G190" s="22">
        <f t="shared" si="46"/>
        <v>1381007.77</v>
      </c>
      <c r="H190" s="21">
        <f>H145</f>
        <v>311005.16000000003</v>
      </c>
      <c r="I190" s="21">
        <f t="shared" ref="I190:N190" si="53">I145</f>
        <v>146807.67999999999</v>
      </c>
      <c r="J190" s="21">
        <f t="shared" si="53"/>
        <v>52680.71</v>
      </c>
      <c r="K190" s="21">
        <f t="shared" ref="K190:M191" si="54">K145</f>
        <v>283665.63</v>
      </c>
      <c r="L190" s="21">
        <f t="shared" si="54"/>
        <v>306848.58999999997</v>
      </c>
      <c r="M190" s="21">
        <f t="shared" si="54"/>
        <v>140000</v>
      </c>
      <c r="N190" s="21">
        <f t="shared" si="53"/>
        <v>140000</v>
      </c>
      <c r="O190" s="122"/>
      <c r="P190" s="122"/>
      <c r="Q190" s="122"/>
      <c r="R190" s="122"/>
      <c r="S190" s="122"/>
      <c r="T190" s="122"/>
      <c r="U190" s="122"/>
      <c r="V190" s="122"/>
      <c r="W190" s="122"/>
      <c r="X190" s="122"/>
      <c r="Y190" s="2"/>
      <c r="Z190" s="2"/>
      <c r="AA190" s="2"/>
      <c r="AB190" s="2"/>
      <c r="AC190" s="2"/>
    </row>
    <row r="191" spans="1:29" x14ac:dyDescent="0.25">
      <c r="A191" s="117"/>
      <c r="B191" s="118"/>
      <c r="C191" s="71"/>
      <c r="D191" s="71"/>
      <c r="E191" s="37"/>
      <c r="F191" s="35" t="s">
        <v>61</v>
      </c>
      <c r="G191" s="22">
        <f t="shared" si="46"/>
        <v>0</v>
      </c>
      <c r="H191" s="21">
        <f>H146</f>
        <v>0</v>
      </c>
      <c r="I191" s="21">
        <f t="shared" ref="I191:N191" si="55">I146</f>
        <v>0</v>
      </c>
      <c r="J191" s="21">
        <f t="shared" si="55"/>
        <v>0</v>
      </c>
      <c r="K191" s="21">
        <f t="shared" si="54"/>
        <v>0</v>
      </c>
      <c r="L191" s="21">
        <f t="shared" si="54"/>
        <v>0</v>
      </c>
      <c r="M191" s="21">
        <f t="shared" si="54"/>
        <v>0</v>
      </c>
      <c r="N191" s="21">
        <f t="shared" si="55"/>
        <v>0</v>
      </c>
      <c r="O191" s="123"/>
      <c r="P191" s="123"/>
      <c r="Q191" s="123"/>
      <c r="R191" s="123"/>
      <c r="S191" s="123"/>
      <c r="T191" s="123"/>
      <c r="U191" s="123"/>
      <c r="V191" s="123"/>
      <c r="W191" s="123"/>
      <c r="X191" s="123"/>
      <c r="Y191" s="2"/>
      <c r="Z191" s="2"/>
      <c r="AA191" s="2"/>
      <c r="AB191" s="2"/>
      <c r="AC191" s="2"/>
    </row>
    <row r="192" spans="1:29" ht="88.5" customHeight="1" x14ac:dyDescent="0.25">
      <c r="A192" s="112" t="s">
        <v>2</v>
      </c>
      <c r="B192" s="113"/>
      <c r="C192" s="14">
        <v>2020</v>
      </c>
      <c r="D192" s="14">
        <v>2026</v>
      </c>
      <c r="E192" s="3" t="s">
        <v>36</v>
      </c>
      <c r="F192" s="124" t="s">
        <v>36</v>
      </c>
      <c r="G192" s="125"/>
      <c r="H192" s="125"/>
      <c r="I192" s="125"/>
      <c r="J192" s="125"/>
      <c r="K192" s="125"/>
      <c r="L192" s="125"/>
      <c r="M192" s="125"/>
      <c r="N192" s="126"/>
      <c r="O192" s="9" t="s">
        <v>36</v>
      </c>
      <c r="P192" s="9" t="s">
        <v>36</v>
      </c>
      <c r="Q192" s="9" t="s">
        <v>36</v>
      </c>
      <c r="R192" s="9" t="s">
        <v>36</v>
      </c>
      <c r="S192" s="9" t="s">
        <v>36</v>
      </c>
      <c r="T192" s="9" t="s">
        <v>36</v>
      </c>
      <c r="U192" s="9" t="s">
        <v>36</v>
      </c>
      <c r="V192" s="9" t="s">
        <v>36</v>
      </c>
      <c r="W192" s="9" t="s">
        <v>36</v>
      </c>
      <c r="X192" s="9" t="s">
        <v>36</v>
      </c>
      <c r="Y192" s="2"/>
      <c r="Z192" s="2"/>
      <c r="AA192" s="2"/>
      <c r="AB192" s="2"/>
      <c r="AC192" s="2"/>
    </row>
    <row r="193" spans="1:29" ht="46.5" customHeight="1" x14ac:dyDescent="0.25">
      <c r="A193" s="87" t="s">
        <v>161</v>
      </c>
      <c r="B193" s="178"/>
      <c r="C193" s="3">
        <v>2020</v>
      </c>
      <c r="D193" s="3">
        <v>2026</v>
      </c>
      <c r="E193" s="39" t="s">
        <v>50</v>
      </c>
      <c r="F193" s="3" t="s">
        <v>36</v>
      </c>
      <c r="G193" s="24" t="s">
        <v>36</v>
      </c>
      <c r="H193" s="24" t="s">
        <v>36</v>
      </c>
      <c r="I193" s="24" t="s">
        <v>36</v>
      </c>
      <c r="J193" s="24" t="s">
        <v>36</v>
      </c>
      <c r="K193" s="24" t="s">
        <v>36</v>
      </c>
      <c r="L193" s="24" t="s">
        <v>36</v>
      </c>
      <c r="M193" s="24" t="s">
        <v>36</v>
      </c>
      <c r="N193" s="18" t="s">
        <v>36</v>
      </c>
      <c r="O193" s="9" t="s">
        <v>36</v>
      </c>
      <c r="P193" s="9" t="s">
        <v>36</v>
      </c>
      <c r="Q193" s="9" t="s">
        <v>36</v>
      </c>
      <c r="R193" s="9" t="s">
        <v>36</v>
      </c>
      <c r="S193" s="9" t="s">
        <v>36</v>
      </c>
      <c r="T193" s="9" t="s">
        <v>36</v>
      </c>
      <c r="U193" s="9" t="s">
        <v>36</v>
      </c>
      <c r="V193" s="9" t="s">
        <v>36</v>
      </c>
      <c r="W193" s="9" t="s">
        <v>36</v>
      </c>
      <c r="X193" s="9" t="s">
        <v>36</v>
      </c>
      <c r="Y193" s="2"/>
      <c r="Z193" s="2"/>
      <c r="AA193" s="2"/>
      <c r="AB193" s="2"/>
      <c r="AC193" s="2"/>
    </row>
    <row r="194" spans="1:29" x14ac:dyDescent="0.25">
      <c r="A194" s="96" t="s">
        <v>51</v>
      </c>
      <c r="B194" s="97"/>
      <c r="C194" s="67">
        <v>2020</v>
      </c>
      <c r="D194" s="67">
        <v>2026</v>
      </c>
      <c r="E194" s="93" t="s">
        <v>50</v>
      </c>
      <c r="F194" s="30" t="s">
        <v>37</v>
      </c>
      <c r="G194" s="22">
        <f t="shared" ref="G194:G203" si="56">H194+I194+J194+K194+L194+M194+N194</f>
        <v>0</v>
      </c>
      <c r="H194" s="22">
        <f>H195+H196+H197+H198</f>
        <v>0</v>
      </c>
      <c r="I194" s="22">
        <f t="shared" ref="I194:N194" si="57">I195+I196+I197+I198</f>
        <v>0</v>
      </c>
      <c r="J194" s="22">
        <f t="shared" si="57"/>
        <v>0</v>
      </c>
      <c r="K194" s="22">
        <f t="shared" si="57"/>
        <v>0</v>
      </c>
      <c r="L194" s="22">
        <f t="shared" si="57"/>
        <v>0</v>
      </c>
      <c r="M194" s="22">
        <f t="shared" si="57"/>
        <v>0</v>
      </c>
      <c r="N194" s="22">
        <f t="shared" si="57"/>
        <v>0</v>
      </c>
      <c r="O194" s="67" t="s">
        <v>73</v>
      </c>
      <c r="P194" s="67" t="s">
        <v>74</v>
      </c>
      <c r="Q194" s="54">
        <v>0</v>
      </c>
      <c r="R194" s="54">
        <v>0</v>
      </c>
      <c r="S194" s="54">
        <v>0</v>
      </c>
      <c r="T194" s="54">
        <v>0</v>
      </c>
      <c r="U194" s="67">
        <v>0</v>
      </c>
      <c r="V194" s="67">
        <v>0</v>
      </c>
      <c r="W194" s="67">
        <v>0</v>
      </c>
      <c r="X194" s="67">
        <v>0</v>
      </c>
      <c r="Y194" s="2"/>
      <c r="Z194" s="2"/>
      <c r="AA194" s="2"/>
      <c r="AB194" s="2"/>
      <c r="AC194" s="2"/>
    </row>
    <row r="195" spans="1:29" ht="33.75" x14ac:dyDescent="0.25">
      <c r="A195" s="98"/>
      <c r="B195" s="99"/>
      <c r="C195" s="68"/>
      <c r="D195" s="68"/>
      <c r="E195" s="94"/>
      <c r="F195" s="30" t="s">
        <v>40</v>
      </c>
      <c r="G195" s="22">
        <f t="shared" si="56"/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68"/>
      <c r="P195" s="68"/>
      <c r="Q195" s="55"/>
      <c r="R195" s="55"/>
      <c r="S195" s="55"/>
      <c r="T195" s="55"/>
      <c r="U195" s="68"/>
      <c r="V195" s="68"/>
      <c r="W195" s="68"/>
      <c r="X195" s="68"/>
      <c r="Y195" s="2"/>
      <c r="Z195" s="2"/>
      <c r="AA195" s="2"/>
      <c r="AB195" s="2"/>
      <c r="AC195" s="2"/>
    </row>
    <row r="196" spans="1:29" ht="22.5" x14ac:dyDescent="0.25">
      <c r="A196" s="98"/>
      <c r="B196" s="99"/>
      <c r="C196" s="68"/>
      <c r="D196" s="68"/>
      <c r="E196" s="95"/>
      <c r="F196" s="30" t="s">
        <v>39</v>
      </c>
      <c r="G196" s="22">
        <f t="shared" si="56"/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68"/>
      <c r="P196" s="68"/>
      <c r="Q196" s="55"/>
      <c r="R196" s="55"/>
      <c r="S196" s="55"/>
      <c r="T196" s="55"/>
      <c r="U196" s="68"/>
      <c r="V196" s="68"/>
      <c r="W196" s="68"/>
      <c r="X196" s="68"/>
      <c r="Y196" s="2"/>
      <c r="Z196" s="2"/>
      <c r="AA196" s="2"/>
      <c r="AB196" s="2"/>
      <c r="AC196" s="2"/>
    </row>
    <row r="197" spans="1:29" ht="22.5" x14ac:dyDescent="0.25">
      <c r="A197" s="98"/>
      <c r="B197" s="99"/>
      <c r="C197" s="70"/>
      <c r="D197" s="70"/>
      <c r="E197" s="44"/>
      <c r="F197" s="27" t="s">
        <v>60</v>
      </c>
      <c r="G197" s="22">
        <f t="shared" si="56"/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70"/>
      <c r="P197" s="70"/>
      <c r="Q197" s="56"/>
      <c r="R197" s="56"/>
      <c r="S197" s="56"/>
      <c r="T197" s="56"/>
      <c r="U197" s="70"/>
      <c r="V197" s="70"/>
      <c r="W197" s="70"/>
      <c r="X197" s="70"/>
      <c r="Y197" s="2"/>
      <c r="Z197" s="2"/>
      <c r="AA197" s="2"/>
      <c r="AB197" s="2"/>
      <c r="AC197" s="2"/>
    </row>
    <row r="198" spans="1:29" x14ac:dyDescent="0.25">
      <c r="A198" s="100"/>
      <c r="B198" s="101"/>
      <c r="C198" s="71"/>
      <c r="D198" s="71"/>
      <c r="E198" s="44"/>
      <c r="F198" s="27" t="s">
        <v>61</v>
      </c>
      <c r="G198" s="22">
        <f t="shared" si="56"/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71"/>
      <c r="P198" s="71"/>
      <c r="Q198" s="57"/>
      <c r="R198" s="57"/>
      <c r="S198" s="57"/>
      <c r="T198" s="57"/>
      <c r="U198" s="71"/>
      <c r="V198" s="71"/>
      <c r="W198" s="71"/>
      <c r="X198" s="71"/>
      <c r="Y198" s="2"/>
      <c r="Z198" s="2"/>
      <c r="AA198" s="2"/>
      <c r="AB198" s="2"/>
      <c r="AC198" s="2"/>
    </row>
    <row r="199" spans="1:29" x14ac:dyDescent="0.25">
      <c r="A199" s="105" t="s">
        <v>162</v>
      </c>
      <c r="B199" s="106"/>
      <c r="C199" s="89">
        <v>2020</v>
      </c>
      <c r="D199" s="89">
        <v>2026</v>
      </c>
      <c r="E199" s="45"/>
      <c r="F199" s="46" t="s">
        <v>37</v>
      </c>
      <c r="G199" s="23">
        <f t="shared" si="56"/>
        <v>0</v>
      </c>
      <c r="H199" s="23">
        <f>H200+H201+H202+H203</f>
        <v>0</v>
      </c>
      <c r="I199" s="23">
        <f t="shared" ref="I199:N199" si="58">I200+I201+I202+I203</f>
        <v>0</v>
      </c>
      <c r="J199" s="23">
        <f t="shared" si="58"/>
        <v>0</v>
      </c>
      <c r="K199" s="23">
        <f t="shared" si="58"/>
        <v>0</v>
      </c>
      <c r="L199" s="23">
        <f t="shared" si="58"/>
        <v>0</v>
      </c>
      <c r="M199" s="23">
        <f t="shared" si="58"/>
        <v>0</v>
      </c>
      <c r="N199" s="23">
        <f t="shared" si="58"/>
        <v>0</v>
      </c>
      <c r="O199" s="89" t="s">
        <v>36</v>
      </c>
      <c r="P199" s="89" t="s">
        <v>36</v>
      </c>
      <c r="Q199" s="120" t="s">
        <v>36</v>
      </c>
      <c r="R199" s="120" t="s">
        <v>36</v>
      </c>
      <c r="S199" s="120" t="s">
        <v>36</v>
      </c>
      <c r="T199" s="120" t="s">
        <v>36</v>
      </c>
      <c r="U199" s="120" t="s">
        <v>36</v>
      </c>
      <c r="V199" s="120" t="s">
        <v>36</v>
      </c>
      <c r="W199" s="120" t="s">
        <v>36</v>
      </c>
      <c r="X199" s="120" t="s">
        <v>36</v>
      </c>
      <c r="Y199" s="2"/>
      <c r="Z199" s="2"/>
      <c r="AA199" s="2"/>
      <c r="AB199" s="2"/>
      <c r="AC199" s="2"/>
    </row>
    <row r="200" spans="1:29" ht="31.5" x14ac:dyDescent="0.25">
      <c r="A200" s="107"/>
      <c r="B200" s="108"/>
      <c r="C200" s="90"/>
      <c r="D200" s="90"/>
      <c r="E200" s="47"/>
      <c r="F200" s="35" t="s">
        <v>40</v>
      </c>
      <c r="G200" s="21">
        <f t="shared" si="56"/>
        <v>0</v>
      </c>
      <c r="H200" s="21">
        <f t="shared" ref="H200:N201" si="59">H195</f>
        <v>0</v>
      </c>
      <c r="I200" s="21">
        <f t="shared" si="59"/>
        <v>0</v>
      </c>
      <c r="J200" s="21">
        <f t="shared" si="59"/>
        <v>0</v>
      </c>
      <c r="K200" s="21">
        <f t="shared" si="59"/>
        <v>0</v>
      </c>
      <c r="L200" s="21">
        <f t="shared" si="59"/>
        <v>0</v>
      </c>
      <c r="M200" s="21">
        <f t="shared" si="59"/>
        <v>0</v>
      </c>
      <c r="N200" s="21">
        <f t="shared" si="59"/>
        <v>0</v>
      </c>
      <c r="O200" s="90" t="s">
        <v>36</v>
      </c>
      <c r="P200" s="90" t="s">
        <v>36</v>
      </c>
      <c r="Q200" s="121" t="s">
        <v>36</v>
      </c>
      <c r="R200" s="121" t="s">
        <v>36</v>
      </c>
      <c r="S200" s="121" t="s">
        <v>36</v>
      </c>
      <c r="T200" s="121" t="s">
        <v>36</v>
      </c>
      <c r="U200" s="121" t="s">
        <v>36</v>
      </c>
      <c r="V200" s="121" t="s">
        <v>36</v>
      </c>
      <c r="W200" s="121" t="s">
        <v>36</v>
      </c>
      <c r="X200" s="121" t="s">
        <v>36</v>
      </c>
      <c r="Y200" s="2"/>
      <c r="Z200" s="2"/>
      <c r="AA200" s="2"/>
      <c r="AB200" s="2"/>
      <c r="AC200" s="2"/>
    </row>
    <row r="201" spans="1:29" ht="21" x14ac:dyDescent="0.25">
      <c r="A201" s="107"/>
      <c r="B201" s="108"/>
      <c r="C201" s="90"/>
      <c r="D201" s="90"/>
      <c r="E201" s="48"/>
      <c r="F201" s="35" t="s">
        <v>39</v>
      </c>
      <c r="G201" s="21">
        <f t="shared" si="56"/>
        <v>0</v>
      </c>
      <c r="H201" s="21">
        <f t="shared" si="59"/>
        <v>0</v>
      </c>
      <c r="I201" s="21">
        <f t="shared" si="59"/>
        <v>0</v>
      </c>
      <c r="J201" s="21">
        <f t="shared" si="59"/>
        <v>0</v>
      </c>
      <c r="K201" s="21">
        <f t="shared" si="59"/>
        <v>0</v>
      </c>
      <c r="L201" s="21">
        <f t="shared" si="59"/>
        <v>0</v>
      </c>
      <c r="M201" s="21">
        <f t="shared" si="59"/>
        <v>0</v>
      </c>
      <c r="N201" s="21">
        <f t="shared" si="59"/>
        <v>0</v>
      </c>
      <c r="O201" s="90"/>
      <c r="P201" s="90"/>
      <c r="Q201" s="121"/>
      <c r="R201" s="121"/>
      <c r="S201" s="121"/>
      <c r="T201" s="121"/>
      <c r="U201" s="121"/>
      <c r="V201" s="121"/>
      <c r="W201" s="121"/>
      <c r="X201" s="121"/>
      <c r="Y201" s="2"/>
      <c r="Z201" s="2"/>
      <c r="AA201" s="2"/>
      <c r="AB201" s="2"/>
      <c r="AC201" s="2"/>
    </row>
    <row r="202" spans="1:29" ht="33" customHeight="1" x14ac:dyDescent="0.25">
      <c r="A202" s="107"/>
      <c r="B202" s="108"/>
      <c r="C202" s="91"/>
      <c r="D202" s="91"/>
      <c r="E202" s="48"/>
      <c r="F202" s="35" t="s">
        <v>60</v>
      </c>
      <c r="G202" s="21">
        <f t="shared" si="56"/>
        <v>0</v>
      </c>
      <c r="H202" s="21">
        <f>H197</f>
        <v>0</v>
      </c>
      <c r="I202" s="21">
        <f t="shared" ref="I202:N202" si="60">I197</f>
        <v>0</v>
      </c>
      <c r="J202" s="21">
        <f t="shared" si="60"/>
        <v>0</v>
      </c>
      <c r="K202" s="21">
        <f t="shared" si="60"/>
        <v>0</v>
      </c>
      <c r="L202" s="21">
        <f t="shared" si="60"/>
        <v>0</v>
      </c>
      <c r="M202" s="21">
        <f t="shared" si="60"/>
        <v>0</v>
      </c>
      <c r="N202" s="21">
        <f t="shared" si="60"/>
        <v>0</v>
      </c>
      <c r="O202" s="91"/>
      <c r="P202" s="91"/>
      <c r="Q202" s="122"/>
      <c r="R202" s="122"/>
      <c r="S202" s="122"/>
      <c r="T202" s="122"/>
      <c r="U202" s="122"/>
      <c r="V202" s="122"/>
      <c r="W202" s="122"/>
      <c r="X202" s="122"/>
      <c r="Y202" s="2"/>
      <c r="Z202" s="2"/>
      <c r="AA202" s="2"/>
      <c r="AB202" s="2"/>
      <c r="AC202" s="2"/>
    </row>
    <row r="203" spans="1:29" x14ac:dyDescent="0.25">
      <c r="A203" s="109"/>
      <c r="B203" s="110"/>
      <c r="C203" s="92"/>
      <c r="D203" s="92"/>
      <c r="E203" s="48"/>
      <c r="F203" s="35" t="s">
        <v>61</v>
      </c>
      <c r="G203" s="21">
        <f t="shared" si="56"/>
        <v>0</v>
      </c>
      <c r="H203" s="21">
        <f>H198</f>
        <v>0</v>
      </c>
      <c r="I203" s="21">
        <f t="shared" ref="I203:N203" si="61">I198</f>
        <v>0</v>
      </c>
      <c r="J203" s="21">
        <f t="shared" si="61"/>
        <v>0</v>
      </c>
      <c r="K203" s="21">
        <f t="shared" si="61"/>
        <v>0</v>
      </c>
      <c r="L203" s="21">
        <f t="shared" si="61"/>
        <v>0</v>
      </c>
      <c r="M203" s="21">
        <f t="shared" si="61"/>
        <v>0</v>
      </c>
      <c r="N203" s="21">
        <f t="shared" si="61"/>
        <v>0</v>
      </c>
      <c r="O203" s="92"/>
      <c r="P203" s="92"/>
      <c r="Q203" s="123"/>
      <c r="R203" s="123"/>
      <c r="S203" s="123"/>
      <c r="T203" s="123"/>
      <c r="U203" s="123"/>
      <c r="V203" s="123"/>
      <c r="W203" s="123"/>
      <c r="X203" s="123"/>
      <c r="Y203" s="2"/>
      <c r="Z203" s="2"/>
      <c r="AA203" s="2"/>
      <c r="AB203" s="2"/>
      <c r="AC203" s="2"/>
    </row>
    <row r="204" spans="1:29" ht="54.75" customHeight="1" x14ac:dyDescent="0.25">
      <c r="A204" s="179" t="s">
        <v>3</v>
      </c>
      <c r="B204" s="113"/>
      <c r="C204" s="14">
        <v>2020</v>
      </c>
      <c r="D204" s="14">
        <v>2026</v>
      </c>
      <c r="E204" s="3" t="s">
        <v>36</v>
      </c>
      <c r="F204" s="127" t="s">
        <v>36</v>
      </c>
      <c r="G204" s="125"/>
      <c r="H204" s="125"/>
      <c r="I204" s="125"/>
      <c r="J204" s="125"/>
      <c r="K204" s="125"/>
      <c r="L204" s="125"/>
      <c r="M204" s="125"/>
      <c r="N204" s="126"/>
      <c r="O204" s="9" t="s">
        <v>36</v>
      </c>
      <c r="P204" s="9" t="s">
        <v>36</v>
      </c>
      <c r="Q204" s="9" t="s">
        <v>36</v>
      </c>
      <c r="R204" s="9" t="s">
        <v>36</v>
      </c>
      <c r="S204" s="3" t="s">
        <v>36</v>
      </c>
      <c r="T204" s="3" t="s">
        <v>36</v>
      </c>
      <c r="U204" s="3" t="s">
        <v>36</v>
      </c>
      <c r="V204" s="3" t="s">
        <v>36</v>
      </c>
      <c r="W204" s="3" t="s">
        <v>36</v>
      </c>
      <c r="X204" s="3" t="s">
        <v>36</v>
      </c>
      <c r="Y204" s="3" t="s">
        <v>36</v>
      </c>
      <c r="Z204" s="3" t="s">
        <v>36</v>
      </c>
      <c r="AA204" s="2"/>
      <c r="AB204" s="2"/>
      <c r="AC204" s="2"/>
    </row>
    <row r="205" spans="1:29" ht="45.75" customHeight="1" x14ac:dyDescent="0.25">
      <c r="A205" s="87" t="s">
        <v>163</v>
      </c>
      <c r="B205" s="88"/>
      <c r="C205" s="12">
        <v>2020</v>
      </c>
      <c r="D205" s="12">
        <v>2026</v>
      </c>
      <c r="E205" s="50" t="s">
        <v>11</v>
      </c>
      <c r="F205" s="9" t="s">
        <v>36</v>
      </c>
      <c r="G205" s="9" t="s">
        <v>36</v>
      </c>
      <c r="H205" s="9" t="s">
        <v>36</v>
      </c>
      <c r="I205" s="9" t="s">
        <v>36</v>
      </c>
      <c r="J205" s="9" t="s">
        <v>36</v>
      </c>
      <c r="K205" s="3" t="s">
        <v>36</v>
      </c>
      <c r="L205" s="3" t="s">
        <v>36</v>
      </c>
      <c r="M205" s="3" t="s">
        <v>36</v>
      </c>
      <c r="N205" s="9" t="s">
        <v>36</v>
      </c>
      <c r="O205" s="9" t="s">
        <v>36</v>
      </c>
      <c r="P205" s="9" t="s">
        <v>36</v>
      </c>
      <c r="Q205" s="9" t="s">
        <v>36</v>
      </c>
      <c r="R205" s="9" t="s">
        <v>36</v>
      </c>
      <c r="S205" s="3" t="s">
        <v>36</v>
      </c>
      <c r="T205" s="3" t="s">
        <v>36</v>
      </c>
      <c r="U205" s="3" t="s">
        <v>36</v>
      </c>
      <c r="V205" s="3" t="s">
        <v>36</v>
      </c>
      <c r="W205" s="3" t="s">
        <v>36</v>
      </c>
      <c r="X205" s="3" t="s">
        <v>36</v>
      </c>
      <c r="Y205" s="3" t="s">
        <v>36</v>
      </c>
      <c r="Z205" s="3" t="s">
        <v>36</v>
      </c>
      <c r="AA205" s="2"/>
      <c r="AB205" s="2"/>
      <c r="AC205" s="2"/>
    </row>
    <row r="206" spans="1:29" x14ac:dyDescent="0.25">
      <c r="A206" s="111" t="s">
        <v>59</v>
      </c>
      <c r="B206" s="97"/>
      <c r="C206" s="67">
        <v>2020</v>
      </c>
      <c r="D206" s="67">
        <v>2026</v>
      </c>
      <c r="E206" s="67" t="s">
        <v>12</v>
      </c>
      <c r="F206" s="27" t="s">
        <v>37</v>
      </c>
      <c r="G206" s="19">
        <f>H206+I206+J206+K206+L206+M206+N206</f>
        <v>69595845.760000005</v>
      </c>
      <c r="H206" s="19">
        <f>H207+H208+H209+H210</f>
        <v>5853453.25</v>
      </c>
      <c r="I206" s="19">
        <f t="shared" ref="I206:N206" si="62">I207+I208+I209+I210</f>
        <v>15283771.5</v>
      </c>
      <c r="J206" s="19">
        <f t="shared" si="62"/>
        <v>17915263.210000001</v>
      </c>
      <c r="K206" s="19">
        <f t="shared" si="62"/>
        <v>3581166.14</v>
      </c>
      <c r="L206" s="19">
        <f>L207+L208+L209+L210</f>
        <v>19530411.66</v>
      </c>
      <c r="M206" s="19">
        <f t="shared" si="62"/>
        <v>3786800</v>
      </c>
      <c r="N206" s="19">
        <f t="shared" si="62"/>
        <v>3644980</v>
      </c>
      <c r="O206" s="67" t="s">
        <v>36</v>
      </c>
      <c r="P206" s="192" t="s">
        <v>36</v>
      </c>
      <c r="Q206" s="192" t="s">
        <v>36</v>
      </c>
      <c r="R206" s="192" t="s">
        <v>36</v>
      </c>
      <c r="S206" s="192" t="s">
        <v>36</v>
      </c>
      <c r="T206" s="192" t="s">
        <v>36</v>
      </c>
      <c r="U206" s="192" t="s">
        <v>36</v>
      </c>
      <c r="V206" s="192" t="s">
        <v>36</v>
      </c>
      <c r="W206" s="54" t="s">
        <v>36</v>
      </c>
      <c r="X206" s="54" t="s">
        <v>36</v>
      </c>
      <c r="Y206" s="192" t="s">
        <v>36</v>
      </c>
      <c r="Z206" s="192" t="s">
        <v>36</v>
      </c>
      <c r="AA206" s="2"/>
      <c r="AB206" s="2"/>
      <c r="AC206" s="2"/>
    </row>
    <row r="207" spans="1:29" ht="33.75" x14ac:dyDescent="0.25">
      <c r="A207" s="98"/>
      <c r="B207" s="99"/>
      <c r="C207" s="68"/>
      <c r="D207" s="68"/>
      <c r="E207" s="68"/>
      <c r="F207" s="27" t="s">
        <v>40</v>
      </c>
      <c r="G207" s="19">
        <f>H207+I207+J207+K207+L207+M207+N207+O207</f>
        <v>0</v>
      </c>
      <c r="H207" s="19">
        <f>H212+H217+H222+H227+H232+H237+H243+H248+H253+H258+H263+H268+H273+H278</f>
        <v>0</v>
      </c>
      <c r="I207" s="19">
        <f t="shared" ref="I207:N210" si="63">I212+I217+I222+I227+I232+I237+I243+I248+I253+I258+I263+I268+I273+I278</f>
        <v>0</v>
      </c>
      <c r="J207" s="19">
        <f t="shared" si="63"/>
        <v>0</v>
      </c>
      <c r="K207" s="19">
        <f t="shared" si="63"/>
        <v>0</v>
      </c>
      <c r="L207" s="19">
        <f t="shared" si="63"/>
        <v>0</v>
      </c>
      <c r="M207" s="19">
        <f t="shared" si="63"/>
        <v>0</v>
      </c>
      <c r="N207" s="19">
        <f t="shared" si="63"/>
        <v>0</v>
      </c>
      <c r="O207" s="68"/>
      <c r="P207" s="56"/>
      <c r="Q207" s="56"/>
      <c r="R207" s="56"/>
      <c r="S207" s="56"/>
      <c r="T207" s="56"/>
      <c r="U207" s="56"/>
      <c r="V207" s="56"/>
      <c r="W207" s="55"/>
      <c r="X207" s="55"/>
      <c r="Y207" s="195"/>
      <c r="Z207" s="195"/>
      <c r="AA207" s="2"/>
      <c r="AB207" s="2"/>
      <c r="AC207" s="2"/>
    </row>
    <row r="208" spans="1:29" ht="22.5" x14ac:dyDescent="0.25">
      <c r="A208" s="98"/>
      <c r="B208" s="99"/>
      <c r="C208" s="68"/>
      <c r="D208" s="68"/>
      <c r="E208" s="69"/>
      <c r="F208" s="27" t="s">
        <v>39</v>
      </c>
      <c r="G208" s="19">
        <f>H208+I208+J208+K208+L208+M208+N208+O208</f>
        <v>45487552.089999996</v>
      </c>
      <c r="H208" s="19">
        <f>H213+H218+H223+H228+H233+H238+H244+H249+H254+H259+H264+H269+H274+H279</f>
        <v>3309604.68</v>
      </c>
      <c r="I208" s="19">
        <f>I213+I218+I223+I228+I233+I238+I244+I249+I254+I259+I264+I269+I274+I279</f>
        <v>12362755.08</v>
      </c>
      <c r="J208" s="19">
        <f>J213+J218+J223+J228+J233+J238+J244+J249+J254+J259+J264+J269+J274+J279+J284+J289+J294+J299+J304+J309+J314+J319+J324</f>
        <v>14536356.219999999</v>
      </c>
      <c r="K208" s="19">
        <f t="shared" si="63"/>
        <v>0</v>
      </c>
      <c r="L208" s="19">
        <f>L213+L218+L223+L228+L233+L238+L244+L249+L254+L259+L264+L269+L274+L279+L284+L289+L294+L299+L304+L309+L314+L319+L324+L329</f>
        <v>15278836.109999999</v>
      </c>
      <c r="M208" s="19">
        <f t="shared" si="63"/>
        <v>0</v>
      </c>
      <c r="N208" s="19">
        <f>N213+N218+N223+N228+N233+N238+N244+N249+N254+N259+N264+N269+N274+N279</f>
        <v>0</v>
      </c>
      <c r="O208" s="68"/>
      <c r="P208" s="56"/>
      <c r="Q208" s="56"/>
      <c r="R208" s="56"/>
      <c r="S208" s="56"/>
      <c r="T208" s="56"/>
      <c r="U208" s="56"/>
      <c r="V208" s="56"/>
      <c r="W208" s="55"/>
      <c r="X208" s="55"/>
      <c r="Y208" s="196"/>
      <c r="Z208" s="196"/>
      <c r="AA208" s="2"/>
      <c r="AB208" s="2"/>
      <c r="AC208" s="2"/>
    </row>
    <row r="209" spans="1:29" ht="22.5" x14ac:dyDescent="0.25">
      <c r="A209" s="98"/>
      <c r="B209" s="99"/>
      <c r="C209" s="70"/>
      <c r="D209" s="70"/>
      <c r="E209" s="13"/>
      <c r="F209" s="27" t="s">
        <v>60</v>
      </c>
      <c r="G209" s="19">
        <f>H209+I209+J209+K209+L209+M209+N209+O209</f>
        <v>24108293.670000002</v>
      </c>
      <c r="H209" s="19">
        <f>H214+H219+H224+H229+H234+H239+H245+H250+H255+H260+H265+H270+H275+H280</f>
        <v>2543848.5700000003</v>
      </c>
      <c r="I209" s="19">
        <f>I214+I219+I224+I229+I234+I239+I245+I250+I255+I260+I265+I270+I275+I280</f>
        <v>2921016.4199999995</v>
      </c>
      <c r="J209" s="19">
        <f>J214+J219+J224+J229+J234+J239+J245+J250+J255+J260+J265+J270+J275+J280+J285+J290+J295+J300+J315+J320+J325+J305+J310</f>
        <v>3378906.99</v>
      </c>
      <c r="K209" s="19">
        <f t="shared" si="63"/>
        <v>3581166.14</v>
      </c>
      <c r="L209" s="19">
        <f>L214+L219+L224+L229+L234+L239+L245+L250+L255+L260+L265+L270+L275+L280+L285+L290+L295+L300+L305+L310+L315+L320+L325+L330</f>
        <v>4251575.55</v>
      </c>
      <c r="M209" s="19">
        <f t="shared" si="63"/>
        <v>3786800</v>
      </c>
      <c r="N209" s="19">
        <f>N214+N219+N224+N229+N234+N239+N245+N250+N255+N260+N265+N270+N275+N280</f>
        <v>3644980</v>
      </c>
      <c r="O209" s="70"/>
      <c r="P209" s="56"/>
      <c r="Q209" s="56"/>
      <c r="R209" s="56"/>
      <c r="S209" s="56"/>
      <c r="T209" s="56"/>
      <c r="U209" s="56"/>
      <c r="V209" s="56"/>
      <c r="W209" s="56"/>
      <c r="X209" s="56"/>
      <c r="Y209" s="5"/>
      <c r="Z209" s="5"/>
      <c r="AA209" s="2"/>
      <c r="AB209" s="2"/>
      <c r="AC209" s="2"/>
    </row>
    <row r="210" spans="1:29" x14ac:dyDescent="0.25">
      <c r="A210" s="100"/>
      <c r="B210" s="101"/>
      <c r="C210" s="71"/>
      <c r="D210" s="71"/>
      <c r="E210" s="13"/>
      <c r="F210" s="27" t="s">
        <v>61</v>
      </c>
      <c r="G210" s="19">
        <f>H210+I210+J210+K210+L210+M210+N210+O210</f>
        <v>0</v>
      </c>
      <c r="H210" s="19">
        <f>H215+H220+H225+H230+H235+H240+H246+H251+H256+H261+H266+H271+H276+H281</f>
        <v>0</v>
      </c>
      <c r="I210" s="19">
        <f t="shared" ref="I210:N210" si="64">I215+I220+I225+I230+I235+I240+I246+I251+I256+I261+I266+I271+I276+I281</f>
        <v>0</v>
      </c>
      <c r="J210" s="19">
        <f t="shared" si="64"/>
        <v>0</v>
      </c>
      <c r="K210" s="19">
        <f t="shared" si="63"/>
        <v>0</v>
      </c>
      <c r="L210" s="19">
        <f t="shared" si="63"/>
        <v>0</v>
      </c>
      <c r="M210" s="19">
        <f t="shared" si="63"/>
        <v>0</v>
      </c>
      <c r="N210" s="19">
        <f t="shared" si="64"/>
        <v>0</v>
      </c>
      <c r="O210" s="71"/>
      <c r="P210" s="57"/>
      <c r="Q210" s="57"/>
      <c r="R210" s="57"/>
      <c r="S210" s="57"/>
      <c r="T210" s="57"/>
      <c r="U210" s="57"/>
      <c r="V210" s="57"/>
      <c r="W210" s="57"/>
      <c r="X210" s="57"/>
      <c r="Y210" s="5"/>
      <c r="Z210" s="5"/>
      <c r="AA210" s="2"/>
      <c r="AB210" s="2"/>
      <c r="AC210" s="2"/>
    </row>
    <row r="211" spans="1:29" x14ac:dyDescent="0.25">
      <c r="A211" s="67">
        <v>1</v>
      </c>
      <c r="B211" s="162" t="s">
        <v>121</v>
      </c>
      <c r="C211" s="67">
        <v>2020</v>
      </c>
      <c r="D211" s="67">
        <v>2026</v>
      </c>
      <c r="E211" s="67" t="s">
        <v>13</v>
      </c>
      <c r="F211" s="27" t="s">
        <v>37</v>
      </c>
      <c r="G211" s="19">
        <f>H211+I211+J211+K211+L211+M211+N211</f>
        <v>9698427.870000001</v>
      </c>
      <c r="H211" s="19">
        <f>H212+H213+H214+H215</f>
        <v>1278269.1200000001</v>
      </c>
      <c r="I211" s="19">
        <f t="shared" ref="I211:N211" si="65">I212+I213+I214+I215</f>
        <v>1077659.8500000001</v>
      </c>
      <c r="J211" s="19">
        <f t="shared" si="65"/>
        <v>1407527.61</v>
      </c>
      <c r="K211" s="19">
        <f t="shared" si="65"/>
        <v>1843051.29</v>
      </c>
      <c r="L211" s="19">
        <f t="shared" si="65"/>
        <v>1047090</v>
      </c>
      <c r="M211" s="19">
        <f t="shared" si="65"/>
        <v>1524830</v>
      </c>
      <c r="N211" s="19">
        <f t="shared" si="65"/>
        <v>1520000</v>
      </c>
      <c r="O211" s="67" t="s">
        <v>64</v>
      </c>
      <c r="P211" s="54" t="s">
        <v>47</v>
      </c>
      <c r="Q211" s="54">
        <v>0</v>
      </c>
      <c r="R211" s="54">
        <v>0</v>
      </c>
      <c r="S211" s="54">
        <v>0</v>
      </c>
      <c r="T211" s="54">
        <v>0</v>
      </c>
      <c r="U211" s="54">
        <v>0</v>
      </c>
      <c r="V211" s="54">
        <v>0</v>
      </c>
      <c r="W211" s="54">
        <v>0</v>
      </c>
      <c r="X211" s="54">
        <v>0</v>
      </c>
      <c r="Y211" s="192" t="s">
        <v>36</v>
      </c>
      <c r="Z211" s="192" t="s">
        <v>36</v>
      </c>
      <c r="AA211" s="2"/>
      <c r="AB211" s="2"/>
      <c r="AC211" s="2"/>
    </row>
    <row r="212" spans="1:29" ht="33.75" x14ac:dyDescent="0.25">
      <c r="A212" s="68"/>
      <c r="B212" s="163"/>
      <c r="C212" s="68"/>
      <c r="D212" s="68"/>
      <c r="E212" s="68"/>
      <c r="F212" s="27" t="s">
        <v>40</v>
      </c>
      <c r="G212" s="19">
        <f>H212+I212+J212+K212+L212+M212+N212+O212</f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68"/>
      <c r="P212" s="55"/>
      <c r="Q212" s="55"/>
      <c r="R212" s="55"/>
      <c r="S212" s="55"/>
      <c r="T212" s="55"/>
      <c r="U212" s="55"/>
      <c r="V212" s="55"/>
      <c r="W212" s="55"/>
      <c r="X212" s="55"/>
      <c r="Y212" s="195"/>
      <c r="Z212" s="195"/>
      <c r="AA212" s="2"/>
      <c r="AB212" s="2"/>
      <c r="AC212" s="2"/>
    </row>
    <row r="213" spans="1:29" ht="22.5" x14ac:dyDescent="0.25">
      <c r="A213" s="68"/>
      <c r="B213" s="163"/>
      <c r="C213" s="68"/>
      <c r="D213" s="68"/>
      <c r="E213" s="69"/>
      <c r="F213" s="27" t="s">
        <v>39</v>
      </c>
      <c r="G213" s="19">
        <f>H213+I213+J213+K213+L213+M213+N213+O213</f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68"/>
      <c r="P213" s="55"/>
      <c r="Q213" s="55"/>
      <c r="R213" s="55"/>
      <c r="S213" s="55"/>
      <c r="T213" s="55"/>
      <c r="U213" s="55"/>
      <c r="V213" s="55"/>
      <c r="W213" s="55"/>
      <c r="X213" s="55"/>
      <c r="Y213" s="196"/>
      <c r="Z213" s="196"/>
      <c r="AA213" s="2"/>
      <c r="AB213" s="2"/>
      <c r="AC213" s="2"/>
    </row>
    <row r="214" spans="1:29" ht="22.5" x14ac:dyDescent="0.25">
      <c r="A214" s="70"/>
      <c r="B214" s="164"/>
      <c r="C214" s="70"/>
      <c r="D214" s="70"/>
      <c r="E214" s="13"/>
      <c r="F214" s="27" t="s">
        <v>60</v>
      </c>
      <c r="G214" s="19">
        <f>H214+I214+J214+K214+L214+M214+N214+O214</f>
        <v>9698427.870000001</v>
      </c>
      <c r="H214" s="19">
        <v>1278269.1200000001</v>
      </c>
      <c r="I214" s="19">
        <f>1674577-129000+15676.42-50000-98000-15140-45905-284988.88+10440.31</f>
        <v>1077659.8500000001</v>
      </c>
      <c r="J214" s="19">
        <v>1407527.61</v>
      </c>
      <c r="K214" s="19">
        <v>1843051.29</v>
      </c>
      <c r="L214" s="19">
        <v>1047090</v>
      </c>
      <c r="M214" s="19">
        <v>1524830</v>
      </c>
      <c r="N214" s="19">
        <v>1520000</v>
      </c>
      <c r="O214" s="70"/>
      <c r="P214" s="56"/>
      <c r="Q214" s="56"/>
      <c r="R214" s="56"/>
      <c r="S214" s="56"/>
      <c r="T214" s="56"/>
      <c r="U214" s="56"/>
      <c r="V214" s="56"/>
      <c r="W214" s="56"/>
      <c r="X214" s="56"/>
      <c r="Y214" s="5"/>
      <c r="Z214" s="5"/>
      <c r="AA214" s="2"/>
      <c r="AB214" s="2"/>
      <c r="AC214" s="2"/>
    </row>
    <row r="215" spans="1:29" x14ac:dyDescent="0.25">
      <c r="A215" s="71"/>
      <c r="B215" s="165"/>
      <c r="C215" s="71"/>
      <c r="D215" s="71"/>
      <c r="E215" s="13"/>
      <c r="F215" s="27" t="s">
        <v>61</v>
      </c>
      <c r="G215" s="19">
        <f>H215+I215+J215+K215+L215+M215+N215+O215</f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71"/>
      <c r="P215" s="57"/>
      <c r="Q215" s="57"/>
      <c r="R215" s="57"/>
      <c r="S215" s="57"/>
      <c r="T215" s="57"/>
      <c r="U215" s="57"/>
      <c r="V215" s="57"/>
      <c r="W215" s="57"/>
      <c r="X215" s="57"/>
      <c r="Y215" s="5"/>
      <c r="Z215" s="5"/>
      <c r="AA215" s="2"/>
      <c r="AB215" s="2"/>
      <c r="AC215" s="2"/>
    </row>
    <row r="216" spans="1:29" x14ac:dyDescent="0.25">
      <c r="A216" s="67">
        <v>2</v>
      </c>
      <c r="B216" s="162" t="s">
        <v>122</v>
      </c>
      <c r="C216" s="67">
        <v>2020</v>
      </c>
      <c r="D216" s="67">
        <v>2026</v>
      </c>
      <c r="E216" s="67" t="s">
        <v>12</v>
      </c>
      <c r="F216" s="27" t="s">
        <v>37</v>
      </c>
      <c r="G216" s="19">
        <f>H216+I216+J216+K216+L216+M216+N216</f>
        <v>2611282.39</v>
      </c>
      <c r="H216" s="19">
        <f>H217+H218+H219+H220</f>
        <v>246237.73</v>
      </c>
      <c r="I216" s="19">
        <f t="shared" ref="I216:N216" si="66">I217+I218+I219+I220</f>
        <v>123945.05</v>
      </c>
      <c r="J216" s="19">
        <f t="shared" si="66"/>
        <v>142738.79999999999</v>
      </c>
      <c r="K216" s="19">
        <f t="shared" si="66"/>
        <v>0</v>
      </c>
      <c r="L216" s="19">
        <f t="shared" si="66"/>
        <v>398360.81</v>
      </c>
      <c r="M216" s="19">
        <f t="shared" si="66"/>
        <v>820000</v>
      </c>
      <c r="N216" s="19">
        <f t="shared" si="66"/>
        <v>880000</v>
      </c>
      <c r="O216" s="67" t="s">
        <v>65</v>
      </c>
      <c r="P216" s="54" t="s">
        <v>66</v>
      </c>
      <c r="Q216" s="75">
        <v>12.5</v>
      </c>
      <c r="R216" s="75">
        <v>2.5</v>
      </c>
      <c r="S216" s="75">
        <v>2.7</v>
      </c>
      <c r="T216" s="75">
        <v>6.7</v>
      </c>
      <c r="U216" s="75">
        <v>0</v>
      </c>
      <c r="V216" s="75">
        <v>0.2</v>
      </c>
      <c r="W216" s="75">
        <v>0.2</v>
      </c>
      <c r="X216" s="75">
        <v>0.2</v>
      </c>
      <c r="Y216" s="192" t="s">
        <v>36</v>
      </c>
      <c r="Z216" s="192" t="s">
        <v>36</v>
      </c>
      <c r="AA216" s="2"/>
      <c r="AB216" s="2"/>
      <c r="AC216" s="2"/>
    </row>
    <row r="217" spans="1:29" ht="33.75" x14ac:dyDescent="0.25">
      <c r="A217" s="68"/>
      <c r="B217" s="163"/>
      <c r="C217" s="68"/>
      <c r="D217" s="68"/>
      <c r="E217" s="68"/>
      <c r="F217" s="27" t="s">
        <v>40</v>
      </c>
      <c r="G217" s="19">
        <f>H217+I217+J217+K217+L217+M217+N217+O217</f>
        <v>0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68"/>
      <c r="P217" s="55"/>
      <c r="Q217" s="76"/>
      <c r="R217" s="76"/>
      <c r="S217" s="76"/>
      <c r="T217" s="76"/>
      <c r="U217" s="76"/>
      <c r="V217" s="76"/>
      <c r="W217" s="76"/>
      <c r="X217" s="76"/>
      <c r="Y217" s="195"/>
      <c r="Z217" s="195"/>
      <c r="AA217" s="2"/>
      <c r="AB217" s="2"/>
      <c r="AC217" s="2"/>
    </row>
    <row r="218" spans="1:29" ht="22.5" x14ac:dyDescent="0.25">
      <c r="A218" s="68"/>
      <c r="B218" s="163"/>
      <c r="C218" s="68"/>
      <c r="D218" s="68"/>
      <c r="E218" s="69"/>
      <c r="F218" s="27" t="s">
        <v>39</v>
      </c>
      <c r="G218" s="19">
        <f>H218+I218+J218+K218+L218+M218+N218+O218</f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0</v>
      </c>
      <c r="O218" s="68"/>
      <c r="P218" s="55"/>
      <c r="Q218" s="76"/>
      <c r="R218" s="76"/>
      <c r="S218" s="76"/>
      <c r="T218" s="76"/>
      <c r="U218" s="76"/>
      <c r="V218" s="76"/>
      <c r="W218" s="76"/>
      <c r="X218" s="76"/>
      <c r="Y218" s="196"/>
      <c r="Z218" s="196"/>
      <c r="AA218" s="2"/>
      <c r="AB218" s="2"/>
      <c r="AC218" s="2"/>
    </row>
    <row r="219" spans="1:29" ht="22.5" x14ac:dyDescent="0.25">
      <c r="A219" s="70"/>
      <c r="B219" s="164"/>
      <c r="C219" s="70"/>
      <c r="D219" s="70"/>
      <c r="E219" s="13"/>
      <c r="F219" s="27" t="s">
        <v>60</v>
      </c>
      <c r="G219" s="19">
        <f>H219+I219+J219+K219+L219+M219+N219+O219</f>
        <v>2611282.39</v>
      </c>
      <c r="H219" s="19">
        <v>246237.73</v>
      </c>
      <c r="I219" s="19">
        <f>600000-323852.82-141829.62-10372.51</f>
        <v>123945.05</v>
      </c>
      <c r="J219" s="19">
        <v>142738.79999999999</v>
      </c>
      <c r="K219" s="19">
        <v>0</v>
      </c>
      <c r="L219" s="19">
        <v>398360.81</v>
      </c>
      <c r="M219" s="19">
        <v>820000</v>
      </c>
      <c r="N219" s="19">
        <v>880000</v>
      </c>
      <c r="O219" s="70"/>
      <c r="P219" s="56"/>
      <c r="Q219" s="77"/>
      <c r="R219" s="77"/>
      <c r="S219" s="77"/>
      <c r="T219" s="77"/>
      <c r="U219" s="77"/>
      <c r="V219" s="77"/>
      <c r="W219" s="77"/>
      <c r="X219" s="77"/>
      <c r="Y219" s="5"/>
      <c r="Z219" s="5"/>
      <c r="AA219" s="2"/>
      <c r="AB219" s="2"/>
      <c r="AC219" s="2"/>
    </row>
    <row r="220" spans="1:29" x14ac:dyDescent="0.25">
      <c r="A220" s="71"/>
      <c r="B220" s="165"/>
      <c r="C220" s="71"/>
      <c r="D220" s="71"/>
      <c r="E220" s="13"/>
      <c r="F220" s="27" t="s">
        <v>61</v>
      </c>
      <c r="G220" s="19">
        <f>H220+I220+J220+K220+L220+M220+N220+O220</f>
        <v>0</v>
      </c>
      <c r="H220" s="19">
        <v>0</v>
      </c>
      <c r="I220" s="19">
        <v>0</v>
      </c>
      <c r="J220" s="19">
        <v>0</v>
      </c>
      <c r="K220" s="19">
        <v>0</v>
      </c>
      <c r="L220" s="19">
        <v>0</v>
      </c>
      <c r="M220" s="19">
        <v>0</v>
      </c>
      <c r="N220" s="19">
        <v>0</v>
      </c>
      <c r="O220" s="71"/>
      <c r="P220" s="57"/>
      <c r="Q220" s="78"/>
      <c r="R220" s="78"/>
      <c r="S220" s="78"/>
      <c r="T220" s="78"/>
      <c r="U220" s="78"/>
      <c r="V220" s="78"/>
      <c r="W220" s="78"/>
      <c r="X220" s="78"/>
      <c r="Y220" s="5"/>
      <c r="Z220" s="5"/>
      <c r="AA220" s="2"/>
      <c r="AB220" s="2"/>
      <c r="AC220" s="2"/>
    </row>
    <row r="221" spans="1:29" x14ac:dyDescent="0.25">
      <c r="A221" s="67">
        <v>3</v>
      </c>
      <c r="B221" s="162" t="s">
        <v>181</v>
      </c>
      <c r="C221" s="67">
        <v>2020</v>
      </c>
      <c r="D221" s="67">
        <v>2026</v>
      </c>
      <c r="E221" s="67" t="s">
        <v>13</v>
      </c>
      <c r="F221" s="27" t="s">
        <v>37</v>
      </c>
      <c r="G221" s="19">
        <f>H221+I221+J221+K221+L221+M221+N221</f>
        <v>7466510.5099999998</v>
      </c>
      <c r="H221" s="19">
        <f>H222+H223+H224+H225</f>
        <v>560000</v>
      </c>
      <c r="I221" s="19">
        <f t="shared" ref="I221:N221" si="67">I222+I223+I224+I225</f>
        <v>726195.19999999995</v>
      </c>
      <c r="J221" s="19">
        <f t="shared" si="67"/>
        <v>793975</v>
      </c>
      <c r="K221" s="19">
        <f t="shared" si="67"/>
        <v>1713414.85</v>
      </c>
      <c r="L221" s="19">
        <f t="shared" si="67"/>
        <v>1565975.46</v>
      </c>
      <c r="M221" s="19">
        <f t="shared" si="67"/>
        <v>1186970</v>
      </c>
      <c r="N221" s="19">
        <f t="shared" si="67"/>
        <v>919980</v>
      </c>
      <c r="O221" s="67" t="s">
        <v>67</v>
      </c>
      <c r="P221" s="54" t="s">
        <v>47</v>
      </c>
      <c r="Q221" s="54">
        <f>SUM(R221:X225)</f>
        <v>94</v>
      </c>
      <c r="R221" s="54">
        <v>0</v>
      </c>
      <c r="S221" s="54">
        <v>0</v>
      </c>
      <c r="T221" s="54">
        <v>60</v>
      </c>
      <c r="U221" s="54">
        <v>34</v>
      </c>
      <c r="V221" s="54">
        <v>0</v>
      </c>
      <c r="W221" s="54">
        <v>0</v>
      </c>
      <c r="X221" s="54">
        <v>0</v>
      </c>
      <c r="Y221" s="192" t="s">
        <v>36</v>
      </c>
      <c r="Z221" s="192" t="s">
        <v>36</v>
      </c>
      <c r="AA221" s="2"/>
      <c r="AB221" s="2"/>
      <c r="AC221" s="2"/>
    </row>
    <row r="222" spans="1:29" ht="33.75" x14ac:dyDescent="0.25">
      <c r="A222" s="68"/>
      <c r="B222" s="163"/>
      <c r="C222" s="68"/>
      <c r="D222" s="68"/>
      <c r="E222" s="68"/>
      <c r="F222" s="27" t="s">
        <v>40</v>
      </c>
      <c r="G222" s="19">
        <f>H222+I222+J222+K222+L222+M222+N222+O222</f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68"/>
      <c r="P222" s="55"/>
      <c r="Q222" s="55"/>
      <c r="R222" s="55"/>
      <c r="S222" s="55"/>
      <c r="T222" s="55"/>
      <c r="U222" s="55"/>
      <c r="V222" s="55"/>
      <c r="W222" s="55"/>
      <c r="X222" s="55"/>
      <c r="Y222" s="195"/>
      <c r="Z222" s="195"/>
      <c r="AA222" s="2"/>
      <c r="AB222" s="2"/>
      <c r="AC222" s="2"/>
    </row>
    <row r="223" spans="1:29" ht="22.5" x14ac:dyDescent="0.25">
      <c r="A223" s="68"/>
      <c r="B223" s="163"/>
      <c r="C223" s="68"/>
      <c r="D223" s="68"/>
      <c r="E223" s="69"/>
      <c r="F223" s="27" t="s">
        <v>39</v>
      </c>
      <c r="G223" s="19">
        <f>H223+I223+J223+K223+L223+M223+N223+O223</f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68"/>
      <c r="P223" s="55"/>
      <c r="Q223" s="55"/>
      <c r="R223" s="55"/>
      <c r="S223" s="55"/>
      <c r="T223" s="55"/>
      <c r="U223" s="55"/>
      <c r="V223" s="55"/>
      <c r="W223" s="55"/>
      <c r="X223" s="55"/>
      <c r="Y223" s="196"/>
      <c r="Z223" s="196"/>
      <c r="AA223" s="2"/>
      <c r="AB223" s="2"/>
      <c r="AC223" s="2"/>
    </row>
    <row r="224" spans="1:29" ht="22.5" x14ac:dyDescent="0.25">
      <c r="A224" s="70"/>
      <c r="B224" s="164"/>
      <c r="C224" s="70"/>
      <c r="D224" s="70"/>
      <c r="E224" s="51"/>
      <c r="F224" s="27" t="s">
        <v>60</v>
      </c>
      <c r="G224" s="19">
        <f>H224+I224+J224+K224+L224+M224+N224+O224</f>
        <v>7466510.5099999998</v>
      </c>
      <c r="H224" s="19">
        <v>560000</v>
      </c>
      <c r="I224" s="19">
        <f>630763-4500+100000-67.8</f>
        <v>726195.19999999995</v>
      </c>
      <c r="J224" s="19">
        <v>793975</v>
      </c>
      <c r="K224" s="19">
        <v>1713414.85</v>
      </c>
      <c r="L224" s="19">
        <v>1565975.46</v>
      </c>
      <c r="M224" s="19">
        <v>1186970</v>
      </c>
      <c r="N224" s="19">
        <v>919980</v>
      </c>
      <c r="O224" s="70"/>
      <c r="P224" s="56"/>
      <c r="Q224" s="56"/>
      <c r="R224" s="56"/>
      <c r="S224" s="56"/>
      <c r="T224" s="56"/>
      <c r="U224" s="56"/>
      <c r="V224" s="56"/>
      <c r="W224" s="56"/>
      <c r="X224" s="56"/>
      <c r="Y224" s="5"/>
      <c r="Z224" s="5"/>
      <c r="AA224" s="2"/>
      <c r="AB224" s="2"/>
      <c r="AC224" s="2"/>
    </row>
    <row r="225" spans="1:29" x14ac:dyDescent="0.25">
      <c r="A225" s="71"/>
      <c r="B225" s="165"/>
      <c r="C225" s="71"/>
      <c r="D225" s="71"/>
      <c r="E225" s="51"/>
      <c r="F225" s="27" t="s">
        <v>61</v>
      </c>
      <c r="G225" s="19">
        <f>H225+I225+J225+K225+L225+M225+N225+O225</f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71"/>
      <c r="P225" s="57"/>
      <c r="Q225" s="57"/>
      <c r="R225" s="57"/>
      <c r="S225" s="57"/>
      <c r="T225" s="57"/>
      <c r="U225" s="57"/>
      <c r="V225" s="57"/>
      <c r="W225" s="57"/>
      <c r="X225" s="57"/>
      <c r="Y225" s="5"/>
      <c r="Z225" s="5"/>
      <c r="AA225" s="2"/>
      <c r="AB225" s="2"/>
      <c r="AC225" s="2"/>
    </row>
    <row r="226" spans="1:29" x14ac:dyDescent="0.25">
      <c r="A226" s="67">
        <v>4</v>
      </c>
      <c r="B226" s="162" t="s">
        <v>123</v>
      </c>
      <c r="C226" s="67">
        <v>2020</v>
      </c>
      <c r="D226" s="67">
        <v>2026</v>
      </c>
      <c r="E226" s="51"/>
      <c r="F226" s="27" t="s">
        <v>37</v>
      </c>
      <c r="G226" s="19">
        <f>H226+I226+J226+K226+L226+M226+N226</f>
        <v>245491.20000000001</v>
      </c>
      <c r="H226" s="19">
        <f>H227+H228+H229+H230</f>
        <v>169652</v>
      </c>
      <c r="I226" s="19">
        <f t="shared" ref="I226:N226" si="68">I227+I228+I229+I230</f>
        <v>45905</v>
      </c>
      <c r="J226" s="19">
        <f t="shared" si="68"/>
        <v>29934.2</v>
      </c>
      <c r="K226" s="19">
        <f t="shared" si="68"/>
        <v>0</v>
      </c>
      <c r="L226" s="19">
        <f t="shared" si="68"/>
        <v>0</v>
      </c>
      <c r="M226" s="19">
        <f t="shared" si="68"/>
        <v>0</v>
      </c>
      <c r="N226" s="19">
        <f t="shared" si="68"/>
        <v>0</v>
      </c>
      <c r="O226" s="67" t="s">
        <v>65</v>
      </c>
      <c r="P226" s="54" t="s">
        <v>66</v>
      </c>
      <c r="Q226" s="54" t="s">
        <v>36</v>
      </c>
      <c r="R226" s="54" t="s">
        <v>36</v>
      </c>
      <c r="S226" s="54" t="s">
        <v>36</v>
      </c>
      <c r="T226" s="54" t="s">
        <v>36</v>
      </c>
      <c r="U226" s="54" t="s">
        <v>36</v>
      </c>
      <c r="V226" s="54" t="s">
        <v>36</v>
      </c>
      <c r="W226" s="54" t="s">
        <v>36</v>
      </c>
      <c r="X226" s="54" t="s">
        <v>36</v>
      </c>
      <c r="Y226" s="5"/>
      <c r="Z226" s="5"/>
      <c r="AA226" s="2"/>
      <c r="AB226" s="2"/>
      <c r="AC226" s="2"/>
    </row>
    <row r="227" spans="1:29" ht="33.75" x14ac:dyDescent="0.25">
      <c r="A227" s="68"/>
      <c r="B227" s="163"/>
      <c r="C227" s="68"/>
      <c r="D227" s="68"/>
      <c r="E227" s="51"/>
      <c r="F227" s="27" t="s">
        <v>40</v>
      </c>
      <c r="G227" s="19">
        <f>H227+I227+J227+K227+L227+M227+N227+O227</f>
        <v>0</v>
      </c>
      <c r="H227" s="19"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  <c r="N227" s="19">
        <v>0</v>
      </c>
      <c r="O227" s="68"/>
      <c r="P227" s="55"/>
      <c r="Q227" s="55"/>
      <c r="R227" s="55"/>
      <c r="S227" s="55"/>
      <c r="T227" s="55"/>
      <c r="U227" s="55"/>
      <c r="V227" s="55"/>
      <c r="W227" s="55"/>
      <c r="X227" s="55"/>
      <c r="Y227" s="5"/>
      <c r="Z227" s="5"/>
      <c r="AA227" s="2"/>
      <c r="AB227" s="2"/>
      <c r="AC227" s="2"/>
    </row>
    <row r="228" spans="1:29" ht="22.5" x14ac:dyDescent="0.25">
      <c r="A228" s="68"/>
      <c r="B228" s="163"/>
      <c r="C228" s="68"/>
      <c r="D228" s="68"/>
      <c r="E228" s="51"/>
      <c r="F228" s="27" t="s">
        <v>39</v>
      </c>
      <c r="G228" s="19">
        <f>H228+I228+J228+K228+L228+M228+N228+O228</f>
        <v>0</v>
      </c>
      <c r="H228" s="19">
        <v>0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  <c r="N228" s="19">
        <v>0</v>
      </c>
      <c r="O228" s="68"/>
      <c r="P228" s="55"/>
      <c r="Q228" s="55"/>
      <c r="R228" s="55"/>
      <c r="S228" s="55"/>
      <c r="T228" s="55"/>
      <c r="U228" s="55"/>
      <c r="V228" s="55"/>
      <c r="W228" s="55"/>
      <c r="X228" s="55"/>
      <c r="Y228" s="5"/>
      <c r="Z228" s="5"/>
      <c r="AA228" s="2"/>
      <c r="AB228" s="2"/>
      <c r="AC228" s="2"/>
    </row>
    <row r="229" spans="1:29" ht="22.5" x14ac:dyDescent="0.25">
      <c r="A229" s="70"/>
      <c r="B229" s="164"/>
      <c r="C229" s="70"/>
      <c r="D229" s="70"/>
      <c r="E229" s="51"/>
      <c r="F229" s="27" t="s">
        <v>60</v>
      </c>
      <c r="G229" s="19">
        <f>H229+I229+J229+K229+L229+M229+N229+O229</f>
        <v>245491.20000000001</v>
      </c>
      <c r="H229" s="19">
        <v>169652</v>
      </c>
      <c r="I229" s="19">
        <v>45905</v>
      </c>
      <c r="J229" s="19">
        <v>29934.2</v>
      </c>
      <c r="K229" s="19">
        <v>0</v>
      </c>
      <c r="L229" s="19">
        <v>0</v>
      </c>
      <c r="M229" s="19">
        <v>0</v>
      </c>
      <c r="N229" s="19">
        <v>0</v>
      </c>
      <c r="O229" s="70"/>
      <c r="P229" s="56"/>
      <c r="Q229" s="56"/>
      <c r="R229" s="56"/>
      <c r="S229" s="56"/>
      <c r="T229" s="56"/>
      <c r="U229" s="56"/>
      <c r="V229" s="56"/>
      <c r="W229" s="56"/>
      <c r="X229" s="56"/>
      <c r="Y229" s="5"/>
      <c r="Z229" s="5"/>
      <c r="AA229" s="2"/>
      <c r="AB229" s="2"/>
      <c r="AC229" s="2"/>
    </row>
    <row r="230" spans="1:29" x14ac:dyDescent="0.25">
      <c r="A230" s="71"/>
      <c r="B230" s="165"/>
      <c r="C230" s="71"/>
      <c r="D230" s="71"/>
      <c r="E230" s="51"/>
      <c r="F230" s="27" t="s">
        <v>61</v>
      </c>
      <c r="G230" s="19">
        <f>H230+I230+J230+K230+L230+M230+N230+O230</f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71"/>
      <c r="P230" s="57"/>
      <c r="Q230" s="57"/>
      <c r="R230" s="57"/>
      <c r="S230" s="57"/>
      <c r="T230" s="57"/>
      <c r="U230" s="57"/>
      <c r="V230" s="57"/>
      <c r="W230" s="57"/>
      <c r="X230" s="57"/>
      <c r="Y230" s="5"/>
      <c r="Z230" s="5"/>
      <c r="AA230" s="2"/>
      <c r="AB230" s="2"/>
      <c r="AC230" s="2"/>
    </row>
    <row r="231" spans="1:29" x14ac:dyDescent="0.25">
      <c r="A231" s="67">
        <v>5</v>
      </c>
      <c r="B231" s="162" t="s">
        <v>124</v>
      </c>
      <c r="C231" s="67">
        <v>2020</v>
      </c>
      <c r="D231" s="67">
        <v>2026</v>
      </c>
      <c r="E231" s="51"/>
      <c r="F231" s="27" t="s">
        <v>37</v>
      </c>
      <c r="G231" s="19">
        <f>H231+I231+J231+K231+L231+M231+N231</f>
        <v>238150</v>
      </c>
      <c r="H231" s="19">
        <f>H232+H233+H234+H235</f>
        <v>20700</v>
      </c>
      <c r="I231" s="19">
        <f t="shared" ref="I231:N231" si="69">I232+I233+I234+I235</f>
        <v>19640</v>
      </c>
      <c r="J231" s="19">
        <f t="shared" si="69"/>
        <v>44010</v>
      </c>
      <c r="K231" s="19">
        <f t="shared" si="69"/>
        <v>4700</v>
      </c>
      <c r="L231" s="19">
        <f>L232+L233+L234+L235</f>
        <v>29100</v>
      </c>
      <c r="M231" s="19">
        <f t="shared" si="69"/>
        <v>55000</v>
      </c>
      <c r="N231" s="19">
        <f t="shared" si="69"/>
        <v>65000</v>
      </c>
      <c r="O231" s="67" t="s">
        <v>65</v>
      </c>
      <c r="P231" s="54" t="s">
        <v>66</v>
      </c>
      <c r="Q231" s="75">
        <v>12.5</v>
      </c>
      <c r="R231" s="75">
        <v>2.5</v>
      </c>
      <c r="S231" s="75">
        <v>2.7</v>
      </c>
      <c r="T231" s="75">
        <v>6.7</v>
      </c>
      <c r="U231" s="75">
        <v>0</v>
      </c>
      <c r="V231" s="75">
        <v>1.2</v>
      </c>
      <c r="W231" s="75">
        <v>0.2</v>
      </c>
      <c r="X231" s="75">
        <v>0.2</v>
      </c>
      <c r="Y231" s="5"/>
      <c r="Z231" s="5"/>
      <c r="AA231" s="2"/>
      <c r="AB231" s="2"/>
      <c r="AC231" s="2"/>
    </row>
    <row r="232" spans="1:29" ht="33.75" x14ac:dyDescent="0.25">
      <c r="A232" s="68"/>
      <c r="B232" s="163"/>
      <c r="C232" s="68"/>
      <c r="D232" s="68"/>
      <c r="E232" s="51"/>
      <c r="F232" s="27" t="s">
        <v>40</v>
      </c>
      <c r="G232" s="19">
        <f>H232+I232+J232+K232+L232+M232+N232+O232</f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68"/>
      <c r="P232" s="55"/>
      <c r="Q232" s="76"/>
      <c r="R232" s="76"/>
      <c r="S232" s="76"/>
      <c r="T232" s="76"/>
      <c r="U232" s="76"/>
      <c r="V232" s="76"/>
      <c r="W232" s="76"/>
      <c r="X232" s="76"/>
      <c r="Y232" s="5"/>
      <c r="Z232" s="5"/>
      <c r="AA232" s="2"/>
      <c r="AB232" s="2"/>
      <c r="AC232" s="2"/>
    </row>
    <row r="233" spans="1:29" ht="22.5" x14ac:dyDescent="0.25">
      <c r="A233" s="68"/>
      <c r="B233" s="163"/>
      <c r="C233" s="68"/>
      <c r="D233" s="68"/>
      <c r="E233" s="51"/>
      <c r="F233" s="27" t="s">
        <v>39</v>
      </c>
      <c r="G233" s="19">
        <f>H233+I233+J233+K233+L233+M233+N233+O233</f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68"/>
      <c r="P233" s="55"/>
      <c r="Q233" s="76"/>
      <c r="R233" s="76"/>
      <c r="S233" s="76"/>
      <c r="T233" s="76"/>
      <c r="U233" s="76"/>
      <c r="V233" s="76"/>
      <c r="W233" s="76"/>
      <c r="X233" s="76"/>
      <c r="Y233" s="5"/>
      <c r="Z233" s="5"/>
      <c r="AA233" s="2"/>
      <c r="AB233" s="2"/>
      <c r="AC233" s="2"/>
    </row>
    <row r="234" spans="1:29" ht="22.5" x14ac:dyDescent="0.25">
      <c r="A234" s="70"/>
      <c r="B234" s="164"/>
      <c r="C234" s="70"/>
      <c r="D234" s="70"/>
      <c r="E234" s="51"/>
      <c r="F234" s="27" t="s">
        <v>60</v>
      </c>
      <c r="G234" s="19">
        <f>H234+I234+J234+K234+L234+M234+N234+O234</f>
        <v>238150</v>
      </c>
      <c r="H234" s="19">
        <v>20700</v>
      </c>
      <c r="I234" s="19">
        <f>4500+15140</f>
        <v>19640</v>
      </c>
      <c r="J234" s="19">
        <v>44010</v>
      </c>
      <c r="K234" s="19">
        <v>4700</v>
      </c>
      <c r="L234" s="19">
        <v>29100</v>
      </c>
      <c r="M234" s="19">
        <v>55000</v>
      </c>
      <c r="N234" s="19">
        <v>65000</v>
      </c>
      <c r="O234" s="70"/>
      <c r="P234" s="56"/>
      <c r="Q234" s="77"/>
      <c r="R234" s="77"/>
      <c r="S234" s="77"/>
      <c r="T234" s="77"/>
      <c r="U234" s="77"/>
      <c r="V234" s="77"/>
      <c r="W234" s="77"/>
      <c r="X234" s="77"/>
      <c r="Y234" s="5"/>
      <c r="Z234" s="5"/>
      <c r="AA234" s="2"/>
      <c r="AB234" s="2"/>
      <c r="AC234" s="2"/>
    </row>
    <row r="235" spans="1:29" x14ac:dyDescent="0.25">
      <c r="A235" s="71"/>
      <c r="B235" s="165"/>
      <c r="C235" s="71"/>
      <c r="D235" s="71"/>
      <c r="E235" s="51"/>
      <c r="F235" s="27" t="s">
        <v>61</v>
      </c>
      <c r="G235" s="19">
        <f>H235+I235+J235+K235+L235+M235+N235+O235</f>
        <v>0</v>
      </c>
      <c r="H235" s="19">
        <v>0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  <c r="N235" s="19">
        <v>0</v>
      </c>
      <c r="O235" s="71"/>
      <c r="P235" s="57"/>
      <c r="Q235" s="78"/>
      <c r="R235" s="78"/>
      <c r="S235" s="78"/>
      <c r="T235" s="78"/>
      <c r="U235" s="78"/>
      <c r="V235" s="78"/>
      <c r="W235" s="78"/>
      <c r="X235" s="78"/>
      <c r="Y235" s="5"/>
      <c r="Z235" s="5"/>
      <c r="AA235" s="2"/>
      <c r="AB235" s="2"/>
      <c r="AC235" s="2"/>
    </row>
    <row r="236" spans="1:29" x14ac:dyDescent="0.25">
      <c r="A236" s="67">
        <v>6</v>
      </c>
      <c r="B236" s="162" t="s">
        <v>125</v>
      </c>
      <c r="C236" s="67">
        <v>2020</v>
      </c>
      <c r="D236" s="67">
        <v>2026</v>
      </c>
      <c r="E236" s="51"/>
      <c r="F236" s="27" t="s">
        <v>37</v>
      </c>
      <c r="G236" s="19">
        <f>H236+I236+J236+K236+L236+M236+N236</f>
        <v>3483794.4000000004</v>
      </c>
      <c r="H236" s="19">
        <f>H237+H238+H239+H240</f>
        <v>3483794.4000000004</v>
      </c>
      <c r="I236" s="19">
        <f t="shared" ref="I236:N236" si="70">I237+I238+I239+I240</f>
        <v>0</v>
      </c>
      <c r="J236" s="19">
        <f t="shared" si="70"/>
        <v>0</v>
      </c>
      <c r="K236" s="19">
        <f t="shared" si="70"/>
        <v>0</v>
      </c>
      <c r="L236" s="19">
        <f t="shared" si="70"/>
        <v>0</v>
      </c>
      <c r="M236" s="19">
        <f t="shared" si="70"/>
        <v>0</v>
      </c>
      <c r="N236" s="19">
        <f t="shared" si="70"/>
        <v>0</v>
      </c>
      <c r="O236" s="67" t="s">
        <v>65</v>
      </c>
      <c r="P236" s="54" t="s">
        <v>68</v>
      </c>
      <c r="Q236" s="54">
        <v>2.5</v>
      </c>
      <c r="R236" s="54">
        <v>2.5</v>
      </c>
      <c r="S236" s="54">
        <v>0</v>
      </c>
      <c r="T236" s="54">
        <v>0</v>
      </c>
      <c r="U236" s="54">
        <v>0</v>
      </c>
      <c r="V236" s="54">
        <v>0</v>
      </c>
      <c r="W236" s="54">
        <v>0</v>
      </c>
      <c r="X236" s="54">
        <v>0</v>
      </c>
      <c r="Y236" s="5"/>
      <c r="Z236" s="5"/>
      <c r="AA236" s="2"/>
      <c r="AB236" s="2"/>
      <c r="AC236" s="2"/>
    </row>
    <row r="237" spans="1:29" ht="33.75" x14ac:dyDescent="0.25">
      <c r="A237" s="68"/>
      <c r="B237" s="163"/>
      <c r="C237" s="68"/>
      <c r="D237" s="68"/>
      <c r="E237" s="51"/>
      <c r="F237" s="27" t="s">
        <v>40</v>
      </c>
      <c r="G237" s="19">
        <f>H237+I237+J237+K237+L237+M237+N237+O237</f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68"/>
      <c r="P237" s="55"/>
      <c r="Q237" s="55"/>
      <c r="R237" s="55"/>
      <c r="S237" s="55"/>
      <c r="T237" s="55"/>
      <c r="U237" s="55"/>
      <c r="V237" s="55"/>
      <c r="W237" s="55"/>
      <c r="X237" s="55"/>
      <c r="Y237" s="5"/>
      <c r="Z237" s="5"/>
      <c r="AA237" s="2"/>
      <c r="AB237" s="2"/>
      <c r="AC237" s="2"/>
    </row>
    <row r="238" spans="1:29" ht="22.5" x14ac:dyDescent="0.25">
      <c r="A238" s="68"/>
      <c r="B238" s="163"/>
      <c r="C238" s="68"/>
      <c r="D238" s="68"/>
      <c r="E238" s="51"/>
      <c r="F238" s="27" t="s">
        <v>39</v>
      </c>
      <c r="G238" s="19">
        <f>H238+I238+J238+K238+L238+M238+N238+O238</f>
        <v>3309604.68</v>
      </c>
      <c r="H238" s="19">
        <v>3309604.68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68"/>
      <c r="P238" s="55"/>
      <c r="Q238" s="55"/>
      <c r="R238" s="55"/>
      <c r="S238" s="55"/>
      <c r="T238" s="55"/>
      <c r="U238" s="55"/>
      <c r="V238" s="55"/>
      <c r="W238" s="55"/>
      <c r="X238" s="55"/>
      <c r="Y238" s="5"/>
      <c r="Z238" s="5"/>
      <c r="AA238" s="2"/>
      <c r="AB238" s="2"/>
      <c r="AC238" s="2"/>
    </row>
    <row r="239" spans="1:29" ht="22.5" x14ac:dyDescent="0.25">
      <c r="A239" s="70"/>
      <c r="B239" s="164"/>
      <c r="C239" s="70"/>
      <c r="D239" s="70"/>
      <c r="E239" s="51"/>
      <c r="F239" s="27" t="s">
        <v>60</v>
      </c>
      <c r="G239" s="19">
        <f>H239+I239+J239+K239+L239+M239+N239+O239</f>
        <v>174189.72</v>
      </c>
      <c r="H239" s="19">
        <v>174189.72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70"/>
      <c r="P239" s="56"/>
      <c r="Q239" s="56"/>
      <c r="R239" s="56"/>
      <c r="S239" s="56"/>
      <c r="T239" s="56"/>
      <c r="U239" s="56"/>
      <c r="V239" s="56"/>
      <c r="W239" s="56"/>
      <c r="X239" s="56"/>
      <c r="Y239" s="5"/>
      <c r="Z239" s="5"/>
      <c r="AA239" s="2"/>
      <c r="AB239" s="2"/>
      <c r="AC239" s="2"/>
    </row>
    <row r="240" spans="1:29" x14ac:dyDescent="0.25">
      <c r="A240" s="71"/>
      <c r="B240" s="165"/>
      <c r="C240" s="71"/>
      <c r="D240" s="71"/>
      <c r="E240" s="51"/>
      <c r="F240" s="27" t="s">
        <v>61</v>
      </c>
      <c r="G240" s="19">
        <f>H240+I240+J240+K240+L240+M240+N240+O240</f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71"/>
      <c r="P240" s="57"/>
      <c r="Q240" s="57"/>
      <c r="R240" s="57"/>
      <c r="S240" s="57"/>
      <c r="T240" s="57"/>
      <c r="U240" s="57"/>
      <c r="V240" s="57"/>
      <c r="W240" s="57"/>
      <c r="X240" s="57"/>
      <c r="Y240" s="5"/>
      <c r="Z240" s="5"/>
      <c r="AA240" s="2"/>
      <c r="AB240" s="2"/>
      <c r="AC240" s="2"/>
    </row>
    <row r="241" spans="1:29" x14ac:dyDescent="0.25">
      <c r="A241" s="67">
        <v>7</v>
      </c>
      <c r="B241" s="64" t="s">
        <v>126</v>
      </c>
      <c r="C241" s="67">
        <v>2020</v>
      </c>
      <c r="D241" s="81">
        <v>2026</v>
      </c>
      <c r="E241" s="51"/>
      <c r="F241" s="27" t="s">
        <v>37</v>
      </c>
      <c r="G241" s="19">
        <f>H241+I241+J241+K241+L241+M241+N241</f>
        <v>911450</v>
      </c>
      <c r="H241" s="19">
        <f>H242+H243+H245+H246</f>
        <v>94800</v>
      </c>
      <c r="I241" s="19">
        <f t="shared" ref="I241:N241" si="71">I242+I243+I245+I246</f>
        <v>98000</v>
      </c>
      <c r="J241" s="19">
        <f t="shared" si="71"/>
        <v>180650</v>
      </c>
      <c r="K241" s="19">
        <f t="shared" si="71"/>
        <v>0</v>
      </c>
      <c r="L241" s="19">
        <f t="shared" si="71"/>
        <v>208000</v>
      </c>
      <c r="M241" s="19">
        <f t="shared" si="71"/>
        <v>150000</v>
      </c>
      <c r="N241" s="19">
        <f t="shared" si="71"/>
        <v>180000</v>
      </c>
      <c r="O241" s="67" t="s">
        <v>65</v>
      </c>
      <c r="P241" s="54" t="s">
        <v>68</v>
      </c>
      <c r="Q241" s="54">
        <f>Q282+Q287+Q292+Q297+Q302+Q307+Q252+Q236</f>
        <v>10.793999999999999</v>
      </c>
      <c r="R241" s="54">
        <v>2.5</v>
      </c>
      <c r="S241" s="54">
        <v>1.573</v>
      </c>
      <c r="T241" s="54">
        <v>6.7210000000000001</v>
      </c>
      <c r="U241" s="54">
        <v>0</v>
      </c>
      <c r="V241" s="54">
        <v>1.2</v>
      </c>
      <c r="W241" s="54">
        <v>0</v>
      </c>
      <c r="X241" s="54">
        <v>0</v>
      </c>
      <c r="Y241" s="5"/>
      <c r="Z241" s="5"/>
      <c r="AA241" s="2"/>
      <c r="AB241" s="2"/>
      <c r="AC241" s="2"/>
    </row>
    <row r="242" spans="1:29" ht="33.75" x14ac:dyDescent="0.25">
      <c r="A242" s="68"/>
      <c r="B242" s="65"/>
      <c r="C242" s="68"/>
      <c r="D242" s="81"/>
      <c r="E242" s="51"/>
      <c r="F242" s="27" t="s">
        <v>40</v>
      </c>
      <c r="G242" s="19">
        <f>H242+I242+J242+K242+L242+M242+N242+O242</f>
        <v>0</v>
      </c>
      <c r="H242" s="19">
        <v>0</v>
      </c>
      <c r="I242" s="19">
        <v>0</v>
      </c>
      <c r="J242" s="19">
        <v>0</v>
      </c>
      <c r="K242" s="19">
        <v>0</v>
      </c>
      <c r="L242" s="19">
        <v>0</v>
      </c>
      <c r="M242" s="19">
        <v>0</v>
      </c>
      <c r="N242" s="19">
        <v>0</v>
      </c>
      <c r="O242" s="68"/>
      <c r="P242" s="55"/>
      <c r="Q242" s="55"/>
      <c r="R242" s="55"/>
      <c r="S242" s="55"/>
      <c r="T242" s="55"/>
      <c r="U242" s="55"/>
      <c r="V242" s="55"/>
      <c r="W242" s="55"/>
      <c r="X242" s="55"/>
      <c r="Y242" s="5"/>
      <c r="Z242" s="5"/>
      <c r="AA242" s="2"/>
      <c r="AB242" s="2"/>
      <c r="AC242" s="2"/>
    </row>
    <row r="243" spans="1:29" ht="22.5" x14ac:dyDescent="0.25">
      <c r="A243" s="68"/>
      <c r="B243" s="65"/>
      <c r="C243" s="68"/>
      <c r="D243" s="81"/>
      <c r="E243" s="51"/>
      <c r="F243" s="27" t="s">
        <v>39</v>
      </c>
      <c r="G243" s="19">
        <f>H243+I243+J243+K243+L243+M243+N243+O243</f>
        <v>0</v>
      </c>
      <c r="H243" s="19">
        <v>0</v>
      </c>
      <c r="I243" s="19">
        <v>0</v>
      </c>
      <c r="J243" s="19">
        <v>0</v>
      </c>
      <c r="K243" s="19">
        <v>0</v>
      </c>
      <c r="L243" s="19">
        <v>0</v>
      </c>
      <c r="M243" s="19">
        <v>0</v>
      </c>
      <c r="N243" s="19">
        <v>0</v>
      </c>
      <c r="O243" s="68"/>
      <c r="P243" s="55"/>
      <c r="Q243" s="55"/>
      <c r="R243" s="55"/>
      <c r="S243" s="55"/>
      <c r="T243" s="55"/>
      <c r="U243" s="55"/>
      <c r="V243" s="55"/>
      <c r="W243" s="55"/>
      <c r="X243" s="55"/>
      <c r="Y243" s="5"/>
      <c r="Z243" s="5"/>
      <c r="AA243" s="2"/>
      <c r="AB243" s="2"/>
      <c r="AC243" s="2"/>
    </row>
    <row r="244" spans="1:29" ht="43.5" hidden="1" customHeight="1" x14ac:dyDescent="0.25">
      <c r="A244" s="70"/>
      <c r="B244" s="66"/>
      <c r="C244" s="70"/>
      <c r="D244" s="82"/>
      <c r="E244" s="51"/>
      <c r="F244" s="27"/>
      <c r="G244" s="19">
        <f>H244+I244+J244+K244+L244+M244+N244+O244</f>
        <v>0</v>
      </c>
      <c r="H244" s="19"/>
      <c r="I244" s="19"/>
      <c r="J244" s="19"/>
      <c r="K244" s="19"/>
      <c r="L244" s="19"/>
      <c r="M244" s="19"/>
      <c r="N244" s="19"/>
      <c r="O244" s="70"/>
      <c r="P244" s="56"/>
      <c r="Q244" s="56"/>
      <c r="R244" s="56"/>
      <c r="S244" s="56"/>
      <c r="T244" s="56"/>
      <c r="U244" s="56"/>
      <c r="V244" s="56"/>
      <c r="W244" s="56"/>
      <c r="X244" s="56"/>
      <c r="Y244" s="5"/>
      <c r="Z244" s="5"/>
      <c r="AA244" s="2"/>
      <c r="AB244" s="2"/>
      <c r="AC244" s="2"/>
    </row>
    <row r="245" spans="1:29" ht="22.5" x14ac:dyDescent="0.25">
      <c r="A245" s="70"/>
      <c r="B245" s="66"/>
      <c r="C245" s="70"/>
      <c r="D245" s="82"/>
      <c r="E245" s="51"/>
      <c r="F245" s="27" t="s">
        <v>60</v>
      </c>
      <c r="G245" s="19">
        <f>H245+I245+J245+K245+L245+M245+N245+O245</f>
        <v>911450</v>
      </c>
      <c r="H245" s="19">
        <v>94800</v>
      </c>
      <c r="I245" s="19">
        <v>98000</v>
      </c>
      <c r="J245" s="19">
        <v>180650</v>
      </c>
      <c r="K245" s="19">
        <v>0</v>
      </c>
      <c r="L245" s="19">
        <v>208000</v>
      </c>
      <c r="M245" s="19">
        <v>150000</v>
      </c>
      <c r="N245" s="19">
        <v>180000</v>
      </c>
      <c r="O245" s="70"/>
      <c r="P245" s="56"/>
      <c r="Q245" s="56"/>
      <c r="R245" s="56"/>
      <c r="S245" s="56"/>
      <c r="T245" s="56"/>
      <c r="U245" s="56"/>
      <c r="V245" s="56"/>
      <c r="W245" s="56"/>
      <c r="X245" s="56"/>
      <c r="Y245" s="5"/>
      <c r="Z245" s="5"/>
      <c r="AA245" s="2"/>
      <c r="AB245" s="2"/>
      <c r="AC245" s="2"/>
    </row>
    <row r="246" spans="1:29" x14ac:dyDescent="0.25">
      <c r="A246" s="71"/>
      <c r="B246" s="66"/>
      <c r="C246" s="71"/>
      <c r="D246" s="82"/>
      <c r="E246" s="51"/>
      <c r="F246" s="27" t="s">
        <v>61</v>
      </c>
      <c r="G246" s="19">
        <f>H246+I246+J246+K246+L246+M246+N246+O246</f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71"/>
      <c r="P246" s="57"/>
      <c r="Q246" s="57"/>
      <c r="R246" s="57"/>
      <c r="S246" s="57"/>
      <c r="T246" s="57"/>
      <c r="U246" s="57"/>
      <c r="V246" s="57"/>
      <c r="W246" s="57"/>
      <c r="X246" s="57"/>
      <c r="Y246" s="5"/>
      <c r="Z246" s="5"/>
      <c r="AA246" s="2"/>
      <c r="AB246" s="2"/>
      <c r="AC246" s="2"/>
    </row>
    <row r="247" spans="1:29" x14ac:dyDescent="0.25">
      <c r="A247" s="67">
        <v>8</v>
      </c>
      <c r="B247" s="162" t="s">
        <v>127</v>
      </c>
      <c r="C247" s="67">
        <v>2020</v>
      </c>
      <c r="D247" s="67">
        <v>2026</v>
      </c>
      <c r="E247" s="51"/>
      <c r="F247" s="27" t="s">
        <v>37</v>
      </c>
      <c r="G247" s="19">
        <f t="shared" ref="G247:G256" si="72">SUM(H247:N247)</f>
        <v>542900</v>
      </c>
      <c r="H247" s="19">
        <f>H248+H249+H250+H251</f>
        <v>0</v>
      </c>
      <c r="I247" s="19">
        <f t="shared" ref="I247:N247" si="73">I248+I249+I250+I251</f>
        <v>179000</v>
      </c>
      <c r="J247" s="19">
        <f t="shared" si="73"/>
        <v>15000</v>
      </c>
      <c r="K247" s="19">
        <f t="shared" si="73"/>
        <v>20000</v>
      </c>
      <c r="L247" s="19">
        <f t="shared" si="73"/>
        <v>198900</v>
      </c>
      <c r="M247" s="19">
        <f t="shared" si="73"/>
        <v>50000</v>
      </c>
      <c r="N247" s="19">
        <f t="shared" si="73"/>
        <v>80000</v>
      </c>
      <c r="O247" s="67" t="s">
        <v>36</v>
      </c>
      <c r="P247" s="54" t="s">
        <v>36</v>
      </c>
      <c r="Q247" s="54" t="s">
        <v>36</v>
      </c>
      <c r="R247" s="54" t="s">
        <v>36</v>
      </c>
      <c r="S247" s="54" t="s">
        <v>36</v>
      </c>
      <c r="T247" s="54" t="s">
        <v>36</v>
      </c>
      <c r="U247" s="54" t="s">
        <v>36</v>
      </c>
      <c r="V247" s="54" t="s">
        <v>36</v>
      </c>
      <c r="W247" s="54" t="s">
        <v>36</v>
      </c>
      <c r="X247" s="54" t="s">
        <v>36</v>
      </c>
      <c r="Y247" s="5"/>
      <c r="Z247" s="5"/>
      <c r="AA247" s="2"/>
      <c r="AB247" s="2"/>
      <c r="AC247" s="2"/>
    </row>
    <row r="248" spans="1:29" ht="33.75" x14ac:dyDescent="0.25">
      <c r="A248" s="68"/>
      <c r="B248" s="163"/>
      <c r="C248" s="68"/>
      <c r="D248" s="68"/>
      <c r="E248" s="51"/>
      <c r="F248" s="27" t="s">
        <v>40</v>
      </c>
      <c r="G248" s="19">
        <f t="shared" si="72"/>
        <v>0</v>
      </c>
      <c r="H248" s="19">
        <v>0</v>
      </c>
      <c r="I248" s="19">
        <v>0</v>
      </c>
      <c r="J248" s="19">
        <v>0</v>
      </c>
      <c r="K248" s="19">
        <v>0</v>
      </c>
      <c r="L248" s="19">
        <v>0</v>
      </c>
      <c r="M248" s="19">
        <v>0</v>
      </c>
      <c r="N248" s="19">
        <v>0</v>
      </c>
      <c r="O248" s="68"/>
      <c r="P248" s="55"/>
      <c r="Q248" s="55"/>
      <c r="R248" s="55"/>
      <c r="S248" s="55"/>
      <c r="T248" s="55"/>
      <c r="U248" s="55"/>
      <c r="V248" s="55"/>
      <c r="W248" s="55"/>
      <c r="X248" s="55"/>
      <c r="Y248" s="5"/>
      <c r="Z248" s="5"/>
      <c r="AA248" s="2"/>
      <c r="AB248" s="2"/>
      <c r="AC248" s="2"/>
    </row>
    <row r="249" spans="1:29" ht="22.5" x14ac:dyDescent="0.25">
      <c r="A249" s="68"/>
      <c r="B249" s="163"/>
      <c r="C249" s="68"/>
      <c r="D249" s="68"/>
      <c r="E249" s="51"/>
      <c r="F249" s="27" t="s">
        <v>39</v>
      </c>
      <c r="G249" s="19">
        <f t="shared" si="72"/>
        <v>0</v>
      </c>
      <c r="H249" s="19">
        <v>0</v>
      </c>
      <c r="I249" s="19">
        <v>0</v>
      </c>
      <c r="J249" s="19">
        <v>0</v>
      </c>
      <c r="K249" s="19">
        <v>0</v>
      </c>
      <c r="L249" s="19">
        <v>0</v>
      </c>
      <c r="M249" s="19">
        <v>0</v>
      </c>
      <c r="N249" s="19">
        <v>0</v>
      </c>
      <c r="O249" s="68"/>
      <c r="P249" s="55"/>
      <c r="Q249" s="55"/>
      <c r="R249" s="55"/>
      <c r="S249" s="55"/>
      <c r="T249" s="55"/>
      <c r="U249" s="55"/>
      <c r="V249" s="55"/>
      <c r="W249" s="55"/>
      <c r="X249" s="55"/>
      <c r="Y249" s="5"/>
      <c r="Z249" s="5"/>
      <c r="AA249" s="2"/>
      <c r="AB249" s="2"/>
      <c r="AC249" s="2"/>
    </row>
    <row r="250" spans="1:29" ht="22.5" x14ac:dyDescent="0.25">
      <c r="A250" s="70"/>
      <c r="B250" s="164"/>
      <c r="C250" s="70"/>
      <c r="D250" s="70"/>
      <c r="E250" s="51"/>
      <c r="F250" s="27" t="s">
        <v>60</v>
      </c>
      <c r="G250" s="19">
        <f t="shared" si="72"/>
        <v>542900</v>
      </c>
      <c r="H250" s="19">
        <v>0</v>
      </c>
      <c r="I250" s="19">
        <f>129000+50000</f>
        <v>179000</v>
      </c>
      <c r="J250" s="19">
        <v>15000</v>
      </c>
      <c r="K250" s="19">
        <v>20000</v>
      </c>
      <c r="L250" s="19">
        <v>198900</v>
      </c>
      <c r="M250" s="19">
        <v>50000</v>
      </c>
      <c r="N250" s="19">
        <v>80000</v>
      </c>
      <c r="O250" s="70"/>
      <c r="P250" s="56"/>
      <c r="Q250" s="56"/>
      <c r="R250" s="56"/>
      <c r="S250" s="56"/>
      <c r="T250" s="56"/>
      <c r="U250" s="56"/>
      <c r="V250" s="56"/>
      <c r="W250" s="56"/>
      <c r="X250" s="56"/>
      <c r="Y250" s="5"/>
      <c r="Z250" s="5"/>
      <c r="AA250" s="2"/>
      <c r="AB250" s="2"/>
      <c r="AC250" s="2"/>
    </row>
    <row r="251" spans="1:29" x14ac:dyDescent="0.25">
      <c r="A251" s="71"/>
      <c r="B251" s="165"/>
      <c r="C251" s="71"/>
      <c r="D251" s="71"/>
      <c r="E251" s="51"/>
      <c r="F251" s="27" t="s">
        <v>61</v>
      </c>
      <c r="G251" s="19">
        <f t="shared" si="72"/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71"/>
      <c r="P251" s="57"/>
      <c r="Q251" s="57"/>
      <c r="R251" s="57"/>
      <c r="S251" s="57"/>
      <c r="T251" s="57"/>
      <c r="U251" s="57"/>
      <c r="V251" s="57"/>
      <c r="W251" s="57"/>
      <c r="X251" s="57"/>
      <c r="Y251" s="5"/>
      <c r="Z251" s="5"/>
      <c r="AA251" s="2"/>
      <c r="AB251" s="2"/>
      <c r="AC251" s="2"/>
    </row>
    <row r="252" spans="1:29" x14ac:dyDescent="0.25">
      <c r="A252" s="67">
        <v>9</v>
      </c>
      <c r="B252" s="162" t="s">
        <v>128</v>
      </c>
      <c r="C252" s="67">
        <v>2020</v>
      </c>
      <c r="D252" s="67">
        <v>2026</v>
      </c>
      <c r="E252" s="51"/>
      <c r="F252" s="27" t="s">
        <v>37</v>
      </c>
      <c r="G252" s="19">
        <f t="shared" si="72"/>
        <v>6477056.4000000004</v>
      </c>
      <c r="H252" s="19">
        <f>H253+H254+H255+H256</f>
        <v>0</v>
      </c>
      <c r="I252" s="19">
        <f t="shared" ref="I252:N252" si="74">I253+I254+I255+I256</f>
        <v>6477056.4000000004</v>
      </c>
      <c r="J252" s="19">
        <f t="shared" si="74"/>
        <v>0</v>
      </c>
      <c r="K252" s="19">
        <f t="shared" si="74"/>
        <v>0</v>
      </c>
      <c r="L252" s="19">
        <f t="shared" si="74"/>
        <v>0</v>
      </c>
      <c r="M252" s="19">
        <f t="shared" si="74"/>
        <v>0</v>
      </c>
      <c r="N252" s="19">
        <f t="shared" si="74"/>
        <v>0</v>
      </c>
      <c r="O252" s="67" t="s">
        <v>65</v>
      </c>
      <c r="P252" s="54" t="s">
        <v>68</v>
      </c>
      <c r="Q252" s="54">
        <v>1.573</v>
      </c>
      <c r="R252" s="54">
        <v>0</v>
      </c>
      <c r="S252" s="54">
        <v>1.573</v>
      </c>
      <c r="T252" s="54">
        <v>0</v>
      </c>
      <c r="U252" s="54">
        <v>0</v>
      </c>
      <c r="V252" s="54">
        <v>0</v>
      </c>
      <c r="W252" s="54">
        <v>0</v>
      </c>
      <c r="X252" s="54">
        <v>0</v>
      </c>
      <c r="Y252" s="5"/>
      <c r="Z252" s="5"/>
      <c r="AA252" s="2"/>
      <c r="AB252" s="2"/>
      <c r="AC252" s="2"/>
    </row>
    <row r="253" spans="1:29" ht="33.75" x14ac:dyDescent="0.25">
      <c r="A253" s="68"/>
      <c r="B253" s="163"/>
      <c r="C253" s="68"/>
      <c r="D253" s="68"/>
      <c r="E253" s="51"/>
      <c r="F253" s="27" t="s">
        <v>40</v>
      </c>
      <c r="G253" s="19">
        <f t="shared" si="72"/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9">
        <v>0</v>
      </c>
      <c r="O253" s="68"/>
      <c r="P253" s="55"/>
      <c r="Q253" s="55"/>
      <c r="R253" s="55"/>
      <c r="S253" s="55"/>
      <c r="T253" s="55"/>
      <c r="U253" s="55"/>
      <c r="V253" s="55"/>
      <c r="W253" s="55"/>
      <c r="X253" s="55"/>
      <c r="Y253" s="5"/>
      <c r="Z253" s="5"/>
      <c r="AA253" s="2"/>
      <c r="AB253" s="2"/>
      <c r="AC253" s="2"/>
    </row>
    <row r="254" spans="1:29" ht="22.5" x14ac:dyDescent="0.25">
      <c r="A254" s="68"/>
      <c r="B254" s="163"/>
      <c r="C254" s="68"/>
      <c r="D254" s="68"/>
      <c r="E254" s="51"/>
      <c r="F254" s="27" t="s">
        <v>39</v>
      </c>
      <c r="G254" s="19">
        <f t="shared" si="72"/>
        <v>6153203.5800000001</v>
      </c>
      <c r="H254" s="19">
        <v>0</v>
      </c>
      <c r="I254" s="19">
        <v>6153203.5800000001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68"/>
      <c r="P254" s="55"/>
      <c r="Q254" s="55"/>
      <c r="R254" s="55"/>
      <c r="S254" s="55"/>
      <c r="T254" s="55"/>
      <c r="U254" s="55"/>
      <c r="V254" s="55"/>
      <c r="W254" s="55"/>
      <c r="X254" s="55"/>
      <c r="Y254" s="5"/>
      <c r="Z254" s="5"/>
      <c r="AA254" s="2"/>
      <c r="AB254" s="2"/>
      <c r="AC254" s="2"/>
    </row>
    <row r="255" spans="1:29" ht="22.5" x14ac:dyDescent="0.25">
      <c r="A255" s="70"/>
      <c r="B255" s="164"/>
      <c r="C255" s="70"/>
      <c r="D255" s="70"/>
      <c r="E255" s="51"/>
      <c r="F255" s="27" t="s">
        <v>60</v>
      </c>
      <c r="G255" s="19">
        <f t="shared" si="72"/>
        <v>323852.82</v>
      </c>
      <c r="H255" s="19">
        <v>0</v>
      </c>
      <c r="I255" s="19">
        <v>323852.82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70"/>
      <c r="P255" s="55"/>
      <c r="Q255" s="56"/>
      <c r="R255" s="56"/>
      <c r="S255" s="56"/>
      <c r="T255" s="56"/>
      <c r="U255" s="56"/>
      <c r="V255" s="56"/>
      <c r="W255" s="56"/>
      <c r="X255" s="56"/>
      <c r="Y255" s="5"/>
      <c r="Z255" s="5"/>
      <c r="AA255" s="2"/>
      <c r="AB255" s="2"/>
      <c r="AC255" s="2"/>
    </row>
    <row r="256" spans="1:29" x14ac:dyDescent="0.25">
      <c r="A256" s="71"/>
      <c r="B256" s="165"/>
      <c r="C256" s="71"/>
      <c r="D256" s="71"/>
      <c r="E256" s="51"/>
      <c r="F256" s="27" t="s">
        <v>61</v>
      </c>
      <c r="G256" s="19">
        <f t="shared" si="72"/>
        <v>0</v>
      </c>
      <c r="H256" s="19"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  <c r="N256" s="19">
        <v>0</v>
      </c>
      <c r="O256" s="71"/>
      <c r="P256" s="72"/>
      <c r="Q256" s="57"/>
      <c r="R256" s="57"/>
      <c r="S256" s="57"/>
      <c r="T256" s="57"/>
      <c r="U256" s="57"/>
      <c r="V256" s="57"/>
      <c r="W256" s="57"/>
      <c r="X256" s="57"/>
      <c r="Y256" s="5"/>
      <c r="Z256" s="5"/>
      <c r="AA256" s="2"/>
      <c r="AB256" s="2"/>
      <c r="AC256" s="2"/>
    </row>
    <row r="257" spans="1:29" x14ac:dyDescent="0.25">
      <c r="A257" s="67">
        <v>10</v>
      </c>
      <c r="B257" s="162" t="s">
        <v>129</v>
      </c>
      <c r="C257" s="67">
        <v>2020</v>
      </c>
      <c r="D257" s="67">
        <v>2026</v>
      </c>
      <c r="E257" s="51"/>
      <c r="F257" s="27" t="s">
        <v>37</v>
      </c>
      <c r="G257" s="19">
        <f>H257+I257+J257+K257+L257+M257+N257</f>
        <v>3699777.6</v>
      </c>
      <c r="H257" s="19">
        <f>H258+H259+H260+H261</f>
        <v>0</v>
      </c>
      <c r="I257" s="19">
        <f t="shared" ref="I257:N257" si="75">I258+I259+I260+I261</f>
        <v>3699777.6</v>
      </c>
      <c r="J257" s="19">
        <f t="shared" si="75"/>
        <v>0</v>
      </c>
      <c r="K257" s="19">
        <f t="shared" si="75"/>
        <v>0</v>
      </c>
      <c r="L257" s="19">
        <f t="shared" si="75"/>
        <v>0</v>
      </c>
      <c r="M257" s="19">
        <f t="shared" si="75"/>
        <v>0</v>
      </c>
      <c r="N257" s="19">
        <f t="shared" si="75"/>
        <v>0</v>
      </c>
      <c r="O257" s="67" t="s">
        <v>65</v>
      </c>
      <c r="P257" s="54" t="s">
        <v>68</v>
      </c>
      <c r="Q257" s="54">
        <v>0</v>
      </c>
      <c r="R257" s="54">
        <v>0</v>
      </c>
      <c r="S257" s="54">
        <v>0</v>
      </c>
      <c r="T257" s="54">
        <v>0</v>
      </c>
      <c r="U257" s="54">
        <v>0</v>
      </c>
      <c r="V257" s="54">
        <v>0</v>
      </c>
      <c r="W257" s="54">
        <v>0</v>
      </c>
      <c r="X257" s="54">
        <v>0</v>
      </c>
      <c r="Y257" s="5"/>
      <c r="Z257" s="5"/>
      <c r="AA257" s="2"/>
      <c r="AB257" s="2"/>
      <c r="AC257" s="2"/>
    </row>
    <row r="258" spans="1:29" ht="33.75" x14ac:dyDescent="0.25">
      <c r="A258" s="68"/>
      <c r="B258" s="164"/>
      <c r="C258" s="68"/>
      <c r="D258" s="68"/>
      <c r="E258" s="51"/>
      <c r="F258" s="27" t="s">
        <v>40</v>
      </c>
      <c r="G258" s="19">
        <f>H258+I258+J258+K258+L258+M258+N258+O258</f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68"/>
      <c r="P258" s="55"/>
      <c r="Q258" s="55"/>
      <c r="R258" s="55"/>
      <c r="S258" s="55"/>
      <c r="T258" s="55"/>
      <c r="U258" s="55"/>
      <c r="V258" s="55"/>
      <c r="W258" s="55"/>
      <c r="X258" s="55"/>
      <c r="Y258" s="5"/>
      <c r="Z258" s="5"/>
      <c r="AA258" s="2"/>
      <c r="AB258" s="2"/>
      <c r="AC258" s="2"/>
    </row>
    <row r="259" spans="1:29" ht="22.5" x14ac:dyDescent="0.25">
      <c r="A259" s="68"/>
      <c r="B259" s="164"/>
      <c r="C259" s="68"/>
      <c r="D259" s="68"/>
      <c r="E259" s="51"/>
      <c r="F259" s="27" t="s">
        <v>39</v>
      </c>
      <c r="G259" s="19">
        <f>H259+I259+J259+K259+L259+M259+N259+O259</f>
        <v>3514788.72</v>
      </c>
      <c r="H259" s="19">
        <v>0</v>
      </c>
      <c r="I259" s="19">
        <v>3514788.72</v>
      </c>
      <c r="J259" s="19">
        <v>0</v>
      </c>
      <c r="K259" s="19">
        <v>0</v>
      </c>
      <c r="L259" s="19">
        <v>0</v>
      </c>
      <c r="M259" s="19">
        <v>0</v>
      </c>
      <c r="N259" s="19">
        <v>0</v>
      </c>
      <c r="O259" s="68"/>
      <c r="P259" s="55"/>
      <c r="Q259" s="55"/>
      <c r="R259" s="55"/>
      <c r="S259" s="55"/>
      <c r="T259" s="55"/>
      <c r="U259" s="55"/>
      <c r="V259" s="55"/>
      <c r="W259" s="55"/>
      <c r="X259" s="55"/>
      <c r="Y259" s="5"/>
      <c r="Z259" s="5"/>
      <c r="AA259" s="2"/>
      <c r="AB259" s="2"/>
      <c r="AC259" s="2"/>
    </row>
    <row r="260" spans="1:29" ht="22.5" x14ac:dyDescent="0.25">
      <c r="A260" s="70"/>
      <c r="B260" s="164"/>
      <c r="C260" s="70"/>
      <c r="D260" s="70"/>
      <c r="E260" s="51"/>
      <c r="F260" s="27" t="s">
        <v>60</v>
      </c>
      <c r="G260" s="19">
        <f>H260+I260+J260+K260+L260+M260+N260+O260</f>
        <v>184988.88</v>
      </c>
      <c r="H260" s="19">
        <v>0</v>
      </c>
      <c r="I260" s="19">
        <v>184988.88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70"/>
      <c r="P260" s="55"/>
      <c r="Q260" s="56"/>
      <c r="R260" s="56"/>
      <c r="S260" s="56"/>
      <c r="T260" s="56"/>
      <c r="U260" s="56"/>
      <c r="V260" s="56"/>
      <c r="W260" s="56"/>
      <c r="X260" s="56"/>
      <c r="Y260" s="5"/>
      <c r="Z260" s="5"/>
      <c r="AA260" s="2"/>
      <c r="AB260" s="2"/>
      <c r="AC260" s="2"/>
    </row>
    <row r="261" spans="1:29" x14ac:dyDescent="0.25">
      <c r="A261" s="71"/>
      <c r="B261" s="165"/>
      <c r="C261" s="71"/>
      <c r="D261" s="71"/>
      <c r="E261" s="51"/>
      <c r="F261" s="27" t="s">
        <v>61</v>
      </c>
      <c r="G261" s="19">
        <f>H261+I261+J261+K261+L261+M261+N261+O261</f>
        <v>0</v>
      </c>
      <c r="H261" s="19">
        <v>0</v>
      </c>
      <c r="I261" s="19">
        <v>0</v>
      </c>
      <c r="J261" s="19">
        <v>0</v>
      </c>
      <c r="K261" s="19">
        <v>0</v>
      </c>
      <c r="L261" s="19">
        <v>0</v>
      </c>
      <c r="M261" s="19">
        <v>0</v>
      </c>
      <c r="N261" s="19">
        <v>0</v>
      </c>
      <c r="O261" s="71"/>
      <c r="P261" s="72"/>
      <c r="Q261" s="57"/>
      <c r="R261" s="57"/>
      <c r="S261" s="57"/>
      <c r="T261" s="57"/>
      <c r="U261" s="57"/>
      <c r="V261" s="57"/>
      <c r="W261" s="57"/>
      <c r="X261" s="57"/>
      <c r="Y261" s="5"/>
      <c r="Z261" s="5"/>
      <c r="AA261" s="2"/>
      <c r="AB261" s="2"/>
      <c r="AC261" s="2"/>
    </row>
    <row r="262" spans="1:29" x14ac:dyDescent="0.25">
      <c r="A262" s="67">
        <v>11</v>
      </c>
      <c r="B262" s="162" t="s">
        <v>130</v>
      </c>
      <c r="C262" s="67">
        <v>2020</v>
      </c>
      <c r="D262" s="67">
        <v>2026</v>
      </c>
      <c r="E262" s="51"/>
      <c r="F262" s="27" t="s">
        <v>37</v>
      </c>
      <c r="G262" s="19">
        <f>H262+I262+J262+K262+L262+M262+N262</f>
        <v>1573435.2</v>
      </c>
      <c r="H262" s="19">
        <f>H263+H264+H265+H266</f>
        <v>0</v>
      </c>
      <c r="I262" s="19">
        <f t="shared" ref="I262:N262" si="76">I263+I264+I265+I266</f>
        <v>1573435.2</v>
      </c>
      <c r="J262" s="19">
        <f t="shared" si="76"/>
        <v>0</v>
      </c>
      <c r="K262" s="19">
        <f t="shared" si="76"/>
        <v>0</v>
      </c>
      <c r="L262" s="19">
        <f t="shared" si="76"/>
        <v>0</v>
      </c>
      <c r="M262" s="19">
        <f t="shared" si="76"/>
        <v>0</v>
      </c>
      <c r="N262" s="19">
        <f t="shared" si="76"/>
        <v>0</v>
      </c>
      <c r="O262" s="67" t="s">
        <v>65</v>
      </c>
      <c r="P262" s="54" t="s">
        <v>68</v>
      </c>
      <c r="Q262" s="54">
        <v>0</v>
      </c>
      <c r="R262" s="54">
        <v>0</v>
      </c>
      <c r="S262" s="54">
        <v>0</v>
      </c>
      <c r="T262" s="54">
        <v>0</v>
      </c>
      <c r="U262" s="54">
        <v>0</v>
      </c>
      <c r="V262" s="54">
        <v>0</v>
      </c>
      <c r="W262" s="54">
        <v>0</v>
      </c>
      <c r="X262" s="54">
        <v>0</v>
      </c>
      <c r="Y262" s="5"/>
      <c r="Z262" s="5"/>
      <c r="AA262" s="2"/>
      <c r="AB262" s="2"/>
      <c r="AC262" s="2"/>
    </row>
    <row r="263" spans="1:29" ht="33.75" x14ac:dyDescent="0.25">
      <c r="A263" s="68"/>
      <c r="B263" s="163"/>
      <c r="C263" s="68"/>
      <c r="D263" s="68"/>
      <c r="E263" s="51"/>
      <c r="F263" s="27" t="s">
        <v>40</v>
      </c>
      <c r="G263" s="19">
        <f>H263+I263+J263+K263+L263+M263+N263+O263</f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19">
        <v>0</v>
      </c>
      <c r="N263" s="19">
        <v>0</v>
      </c>
      <c r="O263" s="68"/>
      <c r="P263" s="55"/>
      <c r="Q263" s="55"/>
      <c r="R263" s="55"/>
      <c r="S263" s="55"/>
      <c r="T263" s="55"/>
      <c r="U263" s="55"/>
      <c r="V263" s="55"/>
      <c r="W263" s="55"/>
      <c r="X263" s="55"/>
      <c r="Y263" s="5"/>
      <c r="Z263" s="5"/>
      <c r="AA263" s="2"/>
      <c r="AB263" s="2"/>
      <c r="AC263" s="2"/>
    </row>
    <row r="264" spans="1:29" ht="22.5" x14ac:dyDescent="0.25">
      <c r="A264" s="68"/>
      <c r="B264" s="163"/>
      <c r="C264" s="68"/>
      <c r="D264" s="68"/>
      <c r="E264" s="51"/>
      <c r="F264" s="27" t="s">
        <v>39</v>
      </c>
      <c r="G264" s="19">
        <f>H264+I264+J264+K264+L264+M264+N264+O264</f>
        <v>1494763.44</v>
      </c>
      <c r="H264" s="19">
        <v>0</v>
      </c>
      <c r="I264" s="19">
        <v>1494763.44</v>
      </c>
      <c r="J264" s="19">
        <v>0</v>
      </c>
      <c r="K264" s="19">
        <v>0</v>
      </c>
      <c r="L264" s="19">
        <v>0</v>
      </c>
      <c r="M264" s="19">
        <v>0</v>
      </c>
      <c r="N264" s="19">
        <v>0</v>
      </c>
      <c r="O264" s="68"/>
      <c r="P264" s="55"/>
      <c r="Q264" s="55"/>
      <c r="R264" s="55"/>
      <c r="S264" s="55"/>
      <c r="T264" s="55"/>
      <c r="U264" s="55"/>
      <c r="V264" s="55"/>
      <c r="W264" s="55"/>
      <c r="X264" s="55"/>
      <c r="Y264" s="5"/>
      <c r="Z264" s="5"/>
      <c r="AA264" s="2"/>
      <c r="AB264" s="2"/>
      <c r="AC264" s="2"/>
    </row>
    <row r="265" spans="1:29" ht="22.5" x14ac:dyDescent="0.25">
      <c r="A265" s="70"/>
      <c r="B265" s="164"/>
      <c r="C265" s="70"/>
      <c r="D265" s="70"/>
      <c r="E265" s="51"/>
      <c r="F265" s="27" t="s">
        <v>60</v>
      </c>
      <c r="G265" s="19">
        <f>H265+I265+J265+K265+L265+M265+N265+O265</f>
        <v>78671.759999999995</v>
      </c>
      <c r="H265" s="19">
        <v>0</v>
      </c>
      <c r="I265" s="19">
        <v>78671.759999999995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70"/>
      <c r="P265" s="55"/>
      <c r="Q265" s="56"/>
      <c r="R265" s="56"/>
      <c r="S265" s="56"/>
      <c r="T265" s="56"/>
      <c r="U265" s="56"/>
      <c r="V265" s="56"/>
      <c r="W265" s="56"/>
      <c r="X265" s="56"/>
      <c r="Y265" s="5"/>
      <c r="Z265" s="5"/>
      <c r="AA265" s="2"/>
      <c r="AB265" s="2"/>
      <c r="AC265" s="2"/>
    </row>
    <row r="266" spans="1:29" x14ac:dyDescent="0.25">
      <c r="A266" s="71"/>
      <c r="B266" s="165"/>
      <c r="C266" s="71"/>
      <c r="D266" s="71"/>
      <c r="E266" s="51"/>
      <c r="F266" s="27" t="s">
        <v>61</v>
      </c>
      <c r="G266" s="19">
        <f>H266+I266+J266+K266+L266+M266+N266+O266</f>
        <v>0</v>
      </c>
      <c r="H266" s="19">
        <v>0</v>
      </c>
      <c r="I266" s="19">
        <v>0</v>
      </c>
      <c r="J266" s="19">
        <v>0</v>
      </c>
      <c r="K266" s="19">
        <v>0</v>
      </c>
      <c r="L266" s="19">
        <v>0</v>
      </c>
      <c r="M266" s="19">
        <v>0</v>
      </c>
      <c r="N266" s="19">
        <v>0</v>
      </c>
      <c r="O266" s="71"/>
      <c r="P266" s="72"/>
      <c r="Q266" s="57"/>
      <c r="R266" s="57"/>
      <c r="S266" s="57"/>
      <c r="T266" s="57"/>
      <c r="U266" s="57"/>
      <c r="V266" s="57"/>
      <c r="W266" s="57"/>
      <c r="X266" s="57"/>
      <c r="Y266" s="5"/>
      <c r="Z266" s="5"/>
      <c r="AA266" s="2"/>
      <c r="AB266" s="2"/>
      <c r="AC266" s="2"/>
    </row>
    <row r="267" spans="1:29" x14ac:dyDescent="0.25">
      <c r="A267" s="67">
        <v>12</v>
      </c>
      <c r="B267" s="162" t="s">
        <v>62</v>
      </c>
      <c r="C267" s="67">
        <v>2020</v>
      </c>
      <c r="D267" s="67">
        <v>2026</v>
      </c>
      <c r="E267" s="51"/>
      <c r="F267" s="27" t="s">
        <v>37</v>
      </c>
      <c r="G267" s="19">
        <f>H267+I267+J267+K267+L267+M267+N267</f>
        <v>1263157.2000000002</v>
      </c>
      <c r="H267" s="19">
        <f>H268+H269+H270+H271</f>
        <v>0</v>
      </c>
      <c r="I267" s="19">
        <f t="shared" ref="I267:N267" si="77">I268+I269+I270+I271</f>
        <v>1263157.2000000002</v>
      </c>
      <c r="J267" s="19">
        <f t="shared" si="77"/>
        <v>0</v>
      </c>
      <c r="K267" s="19">
        <f t="shared" si="77"/>
        <v>0</v>
      </c>
      <c r="L267" s="19">
        <f t="shared" si="77"/>
        <v>0</v>
      </c>
      <c r="M267" s="19">
        <f t="shared" si="77"/>
        <v>0</v>
      </c>
      <c r="N267" s="19">
        <f t="shared" si="77"/>
        <v>0</v>
      </c>
      <c r="O267" s="67" t="s">
        <v>67</v>
      </c>
      <c r="P267" s="54" t="s">
        <v>47</v>
      </c>
      <c r="Q267" s="54">
        <f>SUM(R267:X271)</f>
        <v>94</v>
      </c>
      <c r="R267" s="54">
        <v>0</v>
      </c>
      <c r="S267" s="54">
        <v>0</v>
      </c>
      <c r="T267" s="54">
        <v>60</v>
      </c>
      <c r="U267" s="54">
        <v>34</v>
      </c>
      <c r="V267" s="54">
        <v>0</v>
      </c>
      <c r="W267" s="54">
        <v>0</v>
      </c>
      <c r="X267" s="54">
        <v>0</v>
      </c>
      <c r="Y267" s="5"/>
      <c r="Z267" s="5"/>
      <c r="AA267" s="2"/>
      <c r="AB267" s="2"/>
      <c r="AC267" s="2"/>
    </row>
    <row r="268" spans="1:29" ht="33.75" x14ac:dyDescent="0.25">
      <c r="A268" s="68"/>
      <c r="B268" s="163"/>
      <c r="C268" s="68"/>
      <c r="D268" s="68"/>
      <c r="E268" s="51"/>
      <c r="F268" s="27" t="s">
        <v>40</v>
      </c>
      <c r="G268" s="19">
        <f>H268+I268+J268+K268+L268+M268+N268+O268</f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68"/>
      <c r="P268" s="55"/>
      <c r="Q268" s="55"/>
      <c r="R268" s="55"/>
      <c r="S268" s="55"/>
      <c r="T268" s="55"/>
      <c r="U268" s="55"/>
      <c r="V268" s="55"/>
      <c r="W268" s="55"/>
      <c r="X268" s="55"/>
      <c r="Y268" s="5"/>
      <c r="Z268" s="5"/>
      <c r="AA268" s="2"/>
      <c r="AB268" s="2"/>
      <c r="AC268" s="2"/>
    </row>
    <row r="269" spans="1:29" ht="22.5" x14ac:dyDescent="0.25">
      <c r="A269" s="68"/>
      <c r="B269" s="163"/>
      <c r="C269" s="68"/>
      <c r="D269" s="68"/>
      <c r="E269" s="51"/>
      <c r="F269" s="27" t="s">
        <v>39</v>
      </c>
      <c r="G269" s="19">
        <f>H269+I269+J269+K269+L269+M269+N269+O269</f>
        <v>1199999.3400000001</v>
      </c>
      <c r="H269" s="19">
        <v>0</v>
      </c>
      <c r="I269" s="19">
        <v>1199999.3400000001</v>
      </c>
      <c r="J269" s="19">
        <v>0</v>
      </c>
      <c r="K269" s="19">
        <v>0</v>
      </c>
      <c r="L269" s="19">
        <v>0</v>
      </c>
      <c r="M269" s="19">
        <v>0</v>
      </c>
      <c r="N269" s="19">
        <v>0</v>
      </c>
      <c r="O269" s="68"/>
      <c r="P269" s="55"/>
      <c r="Q269" s="55"/>
      <c r="R269" s="55"/>
      <c r="S269" s="55"/>
      <c r="T269" s="55"/>
      <c r="U269" s="55"/>
      <c r="V269" s="55"/>
      <c r="W269" s="55"/>
      <c r="X269" s="55"/>
      <c r="Y269" s="5"/>
      <c r="Z269" s="5"/>
      <c r="AA269" s="2"/>
      <c r="AB269" s="2"/>
      <c r="AC269" s="2"/>
    </row>
    <row r="270" spans="1:29" ht="22.5" x14ac:dyDescent="0.25">
      <c r="A270" s="70"/>
      <c r="B270" s="164"/>
      <c r="C270" s="70"/>
      <c r="D270" s="70"/>
      <c r="E270" s="51"/>
      <c r="F270" s="27" t="s">
        <v>60</v>
      </c>
      <c r="G270" s="19">
        <f>H270+I270+J270+K270+L270+M270+N270+O270</f>
        <v>63157.86</v>
      </c>
      <c r="H270" s="19">
        <v>0</v>
      </c>
      <c r="I270" s="19">
        <v>63157.86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70"/>
      <c r="P270" s="56"/>
      <c r="Q270" s="56"/>
      <c r="R270" s="56"/>
      <c r="S270" s="56"/>
      <c r="T270" s="56"/>
      <c r="U270" s="56"/>
      <c r="V270" s="56"/>
      <c r="W270" s="56"/>
      <c r="X270" s="56"/>
      <c r="Y270" s="5"/>
      <c r="Z270" s="5"/>
      <c r="AA270" s="2"/>
      <c r="AB270" s="2"/>
      <c r="AC270" s="2"/>
    </row>
    <row r="271" spans="1:29" x14ac:dyDescent="0.25">
      <c r="A271" s="71"/>
      <c r="B271" s="165"/>
      <c r="C271" s="71"/>
      <c r="D271" s="71"/>
      <c r="E271" s="51"/>
      <c r="F271" s="27" t="s">
        <v>61</v>
      </c>
      <c r="G271" s="19">
        <f>H271+I271+J271+K271+L271+M271+N271+O271</f>
        <v>0</v>
      </c>
      <c r="H271" s="19"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71"/>
      <c r="P271" s="57"/>
      <c r="Q271" s="57"/>
      <c r="R271" s="57"/>
      <c r="S271" s="57"/>
      <c r="T271" s="57"/>
      <c r="U271" s="57"/>
      <c r="V271" s="57"/>
      <c r="W271" s="57"/>
      <c r="X271" s="57"/>
      <c r="Y271" s="5"/>
      <c r="Z271" s="5"/>
      <c r="AA271" s="2"/>
      <c r="AB271" s="2"/>
      <c r="AC271" s="2"/>
    </row>
    <row r="272" spans="1:29" x14ac:dyDescent="0.25">
      <c r="A272" s="67">
        <v>13</v>
      </c>
      <c r="B272" s="162" t="s">
        <v>131</v>
      </c>
      <c r="C272" s="67">
        <v>2020</v>
      </c>
      <c r="D272" s="67">
        <v>2026</v>
      </c>
      <c r="E272" s="51"/>
      <c r="F272" s="27" t="s">
        <v>37</v>
      </c>
      <c r="G272" s="19">
        <f t="shared" ref="G272:G281" si="78">H272+I272+J272+K272+L272+M272+N272</f>
        <v>14052729.050000001</v>
      </c>
      <c r="H272" s="19">
        <f>H273+H274+H275+H276</f>
        <v>0</v>
      </c>
      <c r="I272" s="19">
        <f t="shared" ref="I272:N272" si="79">I273+I274+I275+I276</f>
        <v>0</v>
      </c>
      <c r="J272" s="19">
        <f t="shared" si="79"/>
        <v>0</v>
      </c>
      <c r="K272" s="19">
        <f t="shared" si="79"/>
        <v>0</v>
      </c>
      <c r="L272" s="19">
        <f t="shared" si="79"/>
        <v>14052729.050000001</v>
      </c>
      <c r="M272" s="19">
        <f t="shared" si="79"/>
        <v>0</v>
      </c>
      <c r="N272" s="19">
        <f t="shared" si="79"/>
        <v>0</v>
      </c>
      <c r="O272" s="67" t="s">
        <v>65</v>
      </c>
      <c r="P272" s="54" t="s">
        <v>68</v>
      </c>
      <c r="Q272" s="54">
        <v>0</v>
      </c>
      <c r="R272" s="54">
        <v>0</v>
      </c>
      <c r="S272" s="54">
        <v>0</v>
      </c>
      <c r="T272" s="54">
        <v>0</v>
      </c>
      <c r="U272" s="54">
        <v>0</v>
      </c>
      <c r="V272" s="54">
        <v>0</v>
      </c>
      <c r="W272" s="54">
        <v>0</v>
      </c>
      <c r="X272" s="54">
        <v>0</v>
      </c>
      <c r="Y272" s="5"/>
      <c r="Z272" s="5"/>
      <c r="AA272" s="2"/>
      <c r="AB272" s="2"/>
      <c r="AC272" s="2"/>
    </row>
    <row r="273" spans="1:29" ht="33.75" x14ac:dyDescent="0.25">
      <c r="A273" s="68"/>
      <c r="B273" s="163"/>
      <c r="C273" s="68"/>
      <c r="D273" s="68"/>
      <c r="E273" s="51"/>
      <c r="F273" s="27" t="s">
        <v>40</v>
      </c>
      <c r="G273" s="19">
        <f t="shared" si="78"/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68"/>
      <c r="P273" s="55"/>
      <c r="Q273" s="55"/>
      <c r="R273" s="55"/>
      <c r="S273" s="55"/>
      <c r="T273" s="55"/>
      <c r="U273" s="55"/>
      <c r="V273" s="55"/>
      <c r="W273" s="55"/>
      <c r="X273" s="55"/>
      <c r="Y273" s="5"/>
      <c r="Z273" s="5"/>
      <c r="AA273" s="2"/>
      <c r="AB273" s="2"/>
      <c r="AC273" s="2"/>
    </row>
    <row r="274" spans="1:29" ht="22.5" x14ac:dyDescent="0.25">
      <c r="A274" s="68"/>
      <c r="B274" s="163"/>
      <c r="C274" s="68"/>
      <c r="D274" s="68"/>
      <c r="E274" s="51"/>
      <c r="F274" s="27" t="s">
        <v>39</v>
      </c>
      <c r="G274" s="19">
        <f t="shared" si="78"/>
        <v>13350092.59</v>
      </c>
      <c r="H274" s="19">
        <v>0</v>
      </c>
      <c r="I274" s="19">
        <v>0</v>
      </c>
      <c r="J274" s="19">
        <v>0</v>
      </c>
      <c r="K274" s="19">
        <v>0</v>
      </c>
      <c r="L274" s="19">
        <v>13350092.59</v>
      </c>
      <c r="M274" s="19">
        <v>0</v>
      </c>
      <c r="N274" s="19">
        <v>0</v>
      </c>
      <c r="O274" s="68"/>
      <c r="P274" s="55"/>
      <c r="Q274" s="55"/>
      <c r="R274" s="55"/>
      <c r="S274" s="55"/>
      <c r="T274" s="55"/>
      <c r="U274" s="55"/>
      <c r="V274" s="55"/>
      <c r="W274" s="55"/>
      <c r="X274" s="55"/>
      <c r="Y274" s="5"/>
      <c r="Z274" s="5"/>
      <c r="AA274" s="2"/>
      <c r="AB274" s="2"/>
      <c r="AC274" s="2"/>
    </row>
    <row r="275" spans="1:29" ht="22.5" x14ac:dyDescent="0.25">
      <c r="A275" s="70"/>
      <c r="B275" s="164"/>
      <c r="C275" s="70"/>
      <c r="D275" s="70"/>
      <c r="E275" s="51"/>
      <c r="F275" s="27" t="s">
        <v>60</v>
      </c>
      <c r="G275" s="19">
        <f t="shared" si="78"/>
        <v>702636.46</v>
      </c>
      <c r="H275" s="19">
        <v>0</v>
      </c>
      <c r="I275" s="19">
        <v>0</v>
      </c>
      <c r="J275" s="19">
        <v>0</v>
      </c>
      <c r="K275" s="19">
        <v>0</v>
      </c>
      <c r="L275" s="19">
        <v>702636.46</v>
      </c>
      <c r="M275" s="19">
        <v>0</v>
      </c>
      <c r="N275" s="19">
        <v>0</v>
      </c>
      <c r="O275" s="70"/>
      <c r="P275" s="55"/>
      <c r="Q275" s="56"/>
      <c r="R275" s="56"/>
      <c r="S275" s="56"/>
      <c r="T275" s="56"/>
      <c r="U275" s="56"/>
      <c r="V275" s="56"/>
      <c r="W275" s="56"/>
      <c r="X275" s="56"/>
      <c r="Y275" s="5"/>
      <c r="Z275" s="5"/>
      <c r="AA275" s="2"/>
      <c r="AB275" s="2"/>
      <c r="AC275" s="2"/>
    </row>
    <row r="276" spans="1:29" x14ac:dyDescent="0.25">
      <c r="A276" s="71"/>
      <c r="B276" s="165"/>
      <c r="C276" s="71"/>
      <c r="D276" s="71"/>
      <c r="E276" s="51"/>
      <c r="F276" s="27" t="s">
        <v>61</v>
      </c>
      <c r="G276" s="19">
        <f t="shared" si="78"/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71"/>
      <c r="P276" s="72"/>
      <c r="Q276" s="57"/>
      <c r="R276" s="57"/>
      <c r="S276" s="57"/>
      <c r="T276" s="57"/>
      <c r="U276" s="57"/>
      <c r="V276" s="57"/>
      <c r="W276" s="57"/>
      <c r="X276" s="57"/>
      <c r="Y276" s="5"/>
      <c r="Z276" s="5"/>
      <c r="AA276" s="2"/>
      <c r="AB276" s="2"/>
      <c r="AC276" s="2"/>
    </row>
    <row r="277" spans="1:29" x14ac:dyDescent="0.25">
      <c r="A277" s="67">
        <v>14</v>
      </c>
      <c r="B277" s="162" t="s">
        <v>132</v>
      </c>
      <c r="C277" s="67">
        <v>2020</v>
      </c>
      <c r="D277" s="67">
        <v>2026</v>
      </c>
      <c r="E277" s="51"/>
      <c r="F277" s="27" t="s">
        <v>37</v>
      </c>
      <c r="G277" s="19">
        <f t="shared" si="78"/>
        <v>0</v>
      </c>
      <c r="H277" s="19">
        <f>H278+H279+H280+H281</f>
        <v>0</v>
      </c>
      <c r="I277" s="19">
        <f t="shared" ref="I277:N277" si="80">I278+I279+I280+I281</f>
        <v>0</v>
      </c>
      <c r="J277" s="19">
        <f t="shared" si="80"/>
        <v>0</v>
      </c>
      <c r="K277" s="19">
        <f t="shared" si="80"/>
        <v>0</v>
      </c>
      <c r="L277" s="19">
        <f t="shared" si="80"/>
        <v>0</v>
      </c>
      <c r="M277" s="19">
        <f t="shared" si="80"/>
        <v>0</v>
      </c>
      <c r="N277" s="19">
        <f t="shared" si="80"/>
        <v>0</v>
      </c>
      <c r="O277" s="67" t="s">
        <v>65</v>
      </c>
      <c r="P277" s="54" t="s">
        <v>68</v>
      </c>
      <c r="Q277" s="54">
        <v>0</v>
      </c>
      <c r="R277" s="54">
        <v>0</v>
      </c>
      <c r="S277" s="54">
        <v>0</v>
      </c>
      <c r="T277" s="54">
        <v>0</v>
      </c>
      <c r="U277" s="54">
        <v>0</v>
      </c>
      <c r="V277" s="54">
        <v>0</v>
      </c>
      <c r="W277" s="54">
        <v>0</v>
      </c>
      <c r="X277" s="54">
        <v>0</v>
      </c>
      <c r="Y277" s="5"/>
      <c r="Z277" s="5"/>
      <c r="AA277" s="2"/>
      <c r="AB277" s="2"/>
      <c r="AC277" s="2"/>
    </row>
    <row r="278" spans="1:29" ht="33.75" x14ac:dyDescent="0.25">
      <c r="A278" s="68"/>
      <c r="B278" s="163"/>
      <c r="C278" s="68"/>
      <c r="D278" s="68"/>
      <c r="E278" s="51"/>
      <c r="F278" s="27" t="s">
        <v>40</v>
      </c>
      <c r="G278" s="19">
        <f t="shared" si="78"/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68"/>
      <c r="P278" s="55"/>
      <c r="Q278" s="55"/>
      <c r="R278" s="55"/>
      <c r="S278" s="55"/>
      <c r="T278" s="55"/>
      <c r="U278" s="55"/>
      <c r="V278" s="55"/>
      <c r="W278" s="55"/>
      <c r="X278" s="55"/>
      <c r="Y278" s="5"/>
      <c r="Z278" s="5"/>
      <c r="AA278" s="2"/>
      <c r="AB278" s="2"/>
      <c r="AC278" s="2"/>
    </row>
    <row r="279" spans="1:29" ht="22.5" x14ac:dyDescent="0.25">
      <c r="A279" s="68"/>
      <c r="B279" s="163"/>
      <c r="C279" s="68"/>
      <c r="D279" s="68"/>
      <c r="E279" s="51"/>
      <c r="F279" s="27" t="s">
        <v>39</v>
      </c>
      <c r="G279" s="19">
        <f t="shared" si="78"/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68"/>
      <c r="P279" s="55"/>
      <c r="Q279" s="55"/>
      <c r="R279" s="55"/>
      <c r="S279" s="55"/>
      <c r="T279" s="55"/>
      <c r="U279" s="55"/>
      <c r="V279" s="55"/>
      <c r="W279" s="55"/>
      <c r="X279" s="55"/>
      <c r="Y279" s="5"/>
      <c r="Z279" s="5"/>
      <c r="AA279" s="2"/>
      <c r="AB279" s="2"/>
      <c r="AC279" s="2"/>
    </row>
    <row r="280" spans="1:29" ht="22.5" x14ac:dyDescent="0.25">
      <c r="A280" s="70"/>
      <c r="B280" s="164"/>
      <c r="C280" s="79"/>
      <c r="D280" s="79"/>
      <c r="E280" s="51"/>
      <c r="F280" s="27" t="s">
        <v>60</v>
      </c>
      <c r="G280" s="19">
        <f t="shared" si="78"/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70"/>
      <c r="P280" s="55"/>
      <c r="Q280" s="56"/>
      <c r="R280" s="56"/>
      <c r="S280" s="56"/>
      <c r="T280" s="56"/>
      <c r="U280" s="56"/>
      <c r="V280" s="56"/>
      <c r="W280" s="56"/>
      <c r="X280" s="56"/>
      <c r="Y280" s="5"/>
      <c r="Z280" s="5"/>
      <c r="AA280" s="2"/>
      <c r="AB280" s="2"/>
      <c r="AC280" s="2"/>
    </row>
    <row r="281" spans="1:29" x14ac:dyDescent="0.25">
      <c r="A281" s="71"/>
      <c r="B281" s="165"/>
      <c r="C281" s="80"/>
      <c r="D281" s="80"/>
      <c r="E281" s="51"/>
      <c r="F281" s="27" t="s">
        <v>61</v>
      </c>
      <c r="G281" s="19">
        <f t="shared" si="78"/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71"/>
      <c r="P281" s="72"/>
      <c r="Q281" s="57"/>
      <c r="R281" s="57"/>
      <c r="S281" s="57"/>
      <c r="T281" s="57"/>
      <c r="U281" s="57"/>
      <c r="V281" s="57"/>
      <c r="W281" s="57"/>
      <c r="X281" s="57"/>
      <c r="Y281" s="5"/>
      <c r="Z281" s="5"/>
      <c r="AA281" s="2"/>
      <c r="AB281" s="2"/>
      <c r="AC281" s="2"/>
    </row>
    <row r="282" spans="1:29" s="2" customFormat="1" x14ac:dyDescent="0.25">
      <c r="A282" s="81">
        <v>15</v>
      </c>
      <c r="B282" s="64" t="s">
        <v>133</v>
      </c>
      <c r="C282" s="81">
        <v>2020</v>
      </c>
      <c r="D282" s="81">
        <v>2026</v>
      </c>
      <c r="E282" s="51"/>
      <c r="F282" s="27" t="s">
        <v>37</v>
      </c>
      <c r="G282" s="19">
        <f>G283+G284+G285+G286</f>
        <v>1529475.6</v>
      </c>
      <c r="H282" s="19">
        <f t="shared" ref="H282:N282" si="81">H283+H284+H285+H286</f>
        <v>0</v>
      </c>
      <c r="I282" s="19">
        <f t="shared" si="81"/>
        <v>0</v>
      </c>
      <c r="J282" s="19">
        <f t="shared" si="81"/>
        <v>1529475.6</v>
      </c>
      <c r="K282" s="19">
        <f t="shared" si="81"/>
        <v>0</v>
      </c>
      <c r="L282" s="19">
        <f t="shared" si="81"/>
        <v>0</v>
      </c>
      <c r="M282" s="19">
        <f t="shared" si="81"/>
        <v>0</v>
      </c>
      <c r="N282" s="19">
        <f t="shared" si="81"/>
        <v>0</v>
      </c>
      <c r="O282" s="67" t="s">
        <v>65</v>
      </c>
      <c r="P282" s="54" t="s">
        <v>68</v>
      </c>
      <c r="Q282" s="73">
        <v>0.80500000000000005</v>
      </c>
      <c r="R282" s="73">
        <v>0</v>
      </c>
      <c r="S282" s="73">
        <v>0</v>
      </c>
      <c r="T282" s="73">
        <v>0.80500000000000005</v>
      </c>
      <c r="U282" s="73">
        <v>0</v>
      </c>
      <c r="V282" s="73">
        <v>0</v>
      </c>
      <c r="W282" s="73">
        <v>0</v>
      </c>
      <c r="X282" s="73">
        <v>0</v>
      </c>
      <c r="Y282" s="5"/>
      <c r="Z282" s="5"/>
    </row>
    <row r="283" spans="1:29" s="2" customFormat="1" ht="33.75" x14ac:dyDescent="0.25">
      <c r="A283" s="81"/>
      <c r="B283" s="65"/>
      <c r="C283" s="81"/>
      <c r="D283" s="81"/>
      <c r="E283" s="51"/>
      <c r="F283" s="27" t="s">
        <v>40</v>
      </c>
      <c r="G283" s="19">
        <f>H283+I283+J283+K283+L283+M283+N283</f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0</v>
      </c>
      <c r="N283" s="19">
        <v>0</v>
      </c>
      <c r="O283" s="68"/>
      <c r="P283" s="55"/>
      <c r="Q283" s="73"/>
      <c r="R283" s="73"/>
      <c r="S283" s="73"/>
      <c r="T283" s="73"/>
      <c r="U283" s="73"/>
      <c r="V283" s="73"/>
      <c r="W283" s="73"/>
      <c r="X283" s="73"/>
      <c r="Y283" s="5"/>
      <c r="Z283" s="5"/>
    </row>
    <row r="284" spans="1:29" s="2" customFormat="1" ht="22.5" x14ac:dyDescent="0.25">
      <c r="A284" s="81"/>
      <c r="B284" s="65"/>
      <c r="C284" s="81"/>
      <c r="D284" s="81"/>
      <c r="E284" s="51"/>
      <c r="F284" s="27" t="s">
        <v>39</v>
      </c>
      <c r="G284" s="19">
        <f>H284+I284+J284+K284+L284+M284+N284</f>
        <v>1453001.82</v>
      </c>
      <c r="H284" s="19">
        <v>0</v>
      </c>
      <c r="I284" s="19">
        <v>0</v>
      </c>
      <c r="J284" s="19">
        <v>1453001.82</v>
      </c>
      <c r="K284" s="19">
        <v>0</v>
      </c>
      <c r="L284" s="19">
        <v>0</v>
      </c>
      <c r="M284" s="19">
        <v>0</v>
      </c>
      <c r="N284" s="19">
        <v>0</v>
      </c>
      <c r="O284" s="68"/>
      <c r="P284" s="55"/>
      <c r="Q284" s="73"/>
      <c r="R284" s="73"/>
      <c r="S284" s="73"/>
      <c r="T284" s="73"/>
      <c r="U284" s="73"/>
      <c r="V284" s="73"/>
      <c r="W284" s="73"/>
      <c r="X284" s="73"/>
      <c r="Y284" s="5"/>
      <c r="Z284" s="5"/>
    </row>
    <row r="285" spans="1:29" s="2" customFormat="1" ht="22.5" x14ac:dyDescent="0.25">
      <c r="A285" s="81"/>
      <c r="B285" s="65"/>
      <c r="C285" s="81"/>
      <c r="D285" s="81"/>
      <c r="E285" s="51"/>
      <c r="F285" s="27" t="s">
        <v>60</v>
      </c>
      <c r="G285" s="19">
        <f>H285+I285+J285+K285+L285+M285+N285</f>
        <v>76473.78</v>
      </c>
      <c r="H285" s="19">
        <v>0</v>
      </c>
      <c r="I285" s="19">
        <v>0</v>
      </c>
      <c r="J285" s="19">
        <v>76473.78</v>
      </c>
      <c r="K285" s="19">
        <v>0</v>
      </c>
      <c r="L285" s="19">
        <v>0</v>
      </c>
      <c r="M285" s="19">
        <v>0</v>
      </c>
      <c r="N285" s="19">
        <v>0</v>
      </c>
      <c r="O285" s="68"/>
      <c r="P285" s="55"/>
      <c r="Q285" s="73"/>
      <c r="R285" s="73"/>
      <c r="S285" s="73"/>
      <c r="T285" s="73"/>
      <c r="U285" s="73"/>
      <c r="V285" s="73"/>
      <c r="W285" s="73"/>
      <c r="X285" s="73"/>
      <c r="Y285" s="5"/>
      <c r="Z285" s="5"/>
    </row>
    <row r="286" spans="1:29" s="2" customFormat="1" x14ac:dyDescent="0.25">
      <c r="A286" s="81"/>
      <c r="B286" s="65"/>
      <c r="C286" s="81"/>
      <c r="D286" s="81"/>
      <c r="E286" s="51"/>
      <c r="F286" s="27" t="s">
        <v>61</v>
      </c>
      <c r="G286" s="19">
        <f>H286+I286+J286+K286+L286+M286+N286</f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  <c r="N286" s="19">
        <v>0</v>
      </c>
      <c r="O286" s="69"/>
      <c r="P286" s="72"/>
      <c r="Q286" s="73"/>
      <c r="R286" s="73"/>
      <c r="S286" s="73"/>
      <c r="T286" s="73"/>
      <c r="U286" s="73"/>
      <c r="V286" s="73"/>
      <c r="W286" s="73"/>
      <c r="X286" s="73"/>
      <c r="Y286" s="5"/>
      <c r="Z286" s="5"/>
    </row>
    <row r="287" spans="1:29" s="2" customFormat="1" x14ac:dyDescent="0.25">
      <c r="A287" s="81">
        <v>16</v>
      </c>
      <c r="B287" s="64" t="s">
        <v>134</v>
      </c>
      <c r="C287" s="81">
        <v>2020</v>
      </c>
      <c r="D287" s="81">
        <v>2026</v>
      </c>
      <c r="E287" s="51"/>
      <c r="F287" s="27" t="s">
        <v>37</v>
      </c>
      <c r="G287" s="19">
        <f t="shared" ref="G287:N287" si="82">G288+G289+G290+G291</f>
        <v>2849954.4000000004</v>
      </c>
      <c r="H287" s="19">
        <f t="shared" si="82"/>
        <v>0</v>
      </c>
      <c r="I287" s="19">
        <f t="shared" si="82"/>
        <v>0</v>
      </c>
      <c r="J287" s="19">
        <f t="shared" si="82"/>
        <v>2849954.4000000004</v>
      </c>
      <c r="K287" s="19">
        <f t="shared" si="82"/>
        <v>0</v>
      </c>
      <c r="L287" s="19">
        <f t="shared" si="82"/>
        <v>0</v>
      </c>
      <c r="M287" s="19">
        <f t="shared" si="82"/>
        <v>0</v>
      </c>
      <c r="N287" s="19">
        <f t="shared" si="82"/>
        <v>0</v>
      </c>
      <c r="O287" s="67" t="s">
        <v>65</v>
      </c>
      <c r="P287" s="54" t="s">
        <v>68</v>
      </c>
      <c r="Q287" s="73">
        <v>1.5</v>
      </c>
      <c r="R287" s="73">
        <v>0</v>
      </c>
      <c r="S287" s="73">
        <v>0</v>
      </c>
      <c r="T287" s="73">
        <v>1.5</v>
      </c>
      <c r="U287" s="73">
        <v>0</v>
      </c>
      <c r="V287" s="73">
        <v>0</v>
      </c>
      <c r="W287" s="73">
        <v>0</v>
      </c>
      <c r="X287" s="73">
        <v>0</v>
      </c>
      <c r="Y287" s="5"/>
      <c r="Z287" s="5"/>
    </row>
    <row r="288" spans="1:29" s="2" customFormat="1" ht="33.75" x14ac:dyDescent="0.25">
      <c r="A288" s="81"/>
      <c r="B288" s="65"/>
      <c r="C288" s="81"/>
      <c r="D288" s="81"/>
      <c r="E288" s="51"/>
      <c r="F288" s="27" t="s">
        <v>40</v>
      </c>
      <c r="G288" s="19">
        <f>H288+I288+J288+K288+L288+M288+N288</f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0</v>
      </c>
      <c r="O288" s="68"/>
      <c r="P288" s="55"/>
      <c r="Q288" s="73"/>
      <c r="R288" s="73"/>
      <c r="S288" s="73"/>
      <c r="T288" s="73"/>
      <c r="U288" s="73"/>
      <c r="V288" s="73"/>
      <c r="W288" s="73"/>
      <c r="X288" s="73"/>
      <c r="Y288" s="5"/>
      <c r="Z288" s="5"/>
    </row>
    <row r="289" spans="1:26" s="2" customFormat="1" ht="22.5" x14ac:dyDescent="0.25">
      <c r="A289" s="81"/>
      <c r="B289" s="65"/>
      <c r="C289" s="81"/>
      <c r="D289" s="81"/>
      <c r="E289" s="51"/>
      <c r="F289" s="27" t="s">
        <v>39</v>
      </c>
      <c r="G289" s="19">
        <f>H289+I289+J289+K289+L289+M289+N289</f>
        <v>2707456.68</v>
      </c>
      <c r="H289" s="19">
        <v>0</v>
      </c>
      <c r="I289" s="19">
        <v>0</v>
      </c>
      <c r="J289" s="19">
        <v>2707456.68</v>
      </c>
      <c r="K289" s="19">
        <v>0</v>
      </c>
      <c r="L289" s="19">
        <v>0</v>
      </c>
      <c r="M289" s="19">
        <v>0</v>
      </c>
      <c r="N289" s="19">
        <v>0</v>
      </c>
      <c r="O289" s="68"/>
      <c r="P289" s="55"/>
      <c r="Q289" s="73"/>
      <c r="R289" s="73"/>
      <c r="S289" s="73"/>
      <c r="T289" s="73"/>
      <c r="U289" s="73"/>
      <c r="V289" s="73"/>
      <c r="W289" s="73"/>
      <c r="X289" s="73"/>
      <c r="Y289" s="5"/>
      <c r="Z289" s="5"/>
    </row>
    <row r="290" spans="1:26" s="2" customFormat="1" ht="22.5" x14ac:dyDescent="0.25">
      <c r="A290" s="81"/>
      <c r="B290" s="65"/>
      <c r="C290" s="81"/>
      <c r="D290" s="81"/>
      <c r="E290" s="51"/>
      <c r="F290" s="27" t="s">
        <v>60</v>
      </c>
      <c r="G290" s="19">
        <f>H290+I290+J290+K290+L290+M290+N290</f>
        <v>142497.72</v>
      </c>
      <c r="H290" s="19">
        <v>0</v>
      </c>
      <c r="I290" s="19">
        <v>0</v>
      </c>
      <c r="J290" s="19">
        <v>142497.72</v>
      </c>
      <c r="K290" s="19">
        <v>0</v>
      </c>
      <c r="L290" s="19">
        <v>0</v>
      </c>
      <c r="M290" s="19">
        <v>0</v>
      </c>
      <c r="N290" s="19">
        <v>0</v>
      </c>
      <c r="O290" s="68"/>
      <c r="P290" s="55"/>
      <c r="Q290" s="73"/>
      <c r="R290" s="73"/>
      <c r="S290" s="73"/>
      <c r="T290" s="73"/>
      <c r="U290" s="73"/>
      <c r="V290" s="73"/>
      <c r="W290" s="73"/>
      <c r="X290" s="73"/>
      <c r="Y290" s="5"/>
      <c r="Z290" s="5"/>
    </row>
    <row r="291" spans="1:26" s="2" customFormat="1" x14ac:dyDescent="0.25">
      <c r="A291" s="81"/>
      <c r="B291" s="65"/>
      <c r="C291" s="81"/>
      <c r="D291" s="81"/>
      <c r="E291" s="51"/>
      <c r="F291" s="27" t="s">
        <v>61</v>
      </c>
      <c r="G291" s="19">
        <f>H291+I291+J291+K291+L291+M291+N291</f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69"/>
      <c r="P291" s="72"/>
      <c r="Q291" s="73"/>
      <c r="R291" s="73"/>
      <c r="S291" s="73"/>
      <c r="T291" s="73"/>
      <c r="U291" s="73"/>
      <c r="V291" s="73"/>
      <c r="W291" s="73"/>
      <c r="X291" s="73"/>
      <c r="Y291" s="5"/>
      <c r="Z291" s="5"/>
    </row>
    <row r="292" spans="1:26" s="2" customFormat="1" x14ac:dyDescent="0.25">
      <c r="A292" s="81">
        <v>17</v>
      </c>
      <c r="B292" s="64" t="s">
        <v>135</v>
      </c>
      <c r="C292" s="81">
        <v>2020</v>
      </c>
      <c r="D292" s="81">
        <v>2026</v>
      </c>
      <c r="E292" s="51"/>
      <c r="F292" s="27" t="s">
        <v>37</v>
      </c>
      <c r="G292" s="19">
        <f t="shared" ref="G292:N292" si="83">G293+G294+G295+G296</f>
        <v>3253144.8</v>
      </c>
      <c r="H292" s="19">
        <f t="shared" si="83"/>
        <v>0</v>
      </c>
      <c r="I292" s="19">
        <f t="shared" si="83"/>
        <v>0</v>
      </c>
      <c r="J292" s="19">
        <f t="shared" si="83"/>
        <v>3253144.8</v>
      </c>
      <c r="K292" s="19">
        <f t="shared" si="83"/>
        <v>0</v>
      </c>
      <c r="L292" s="19">
        <f t="shared" si="83"/>
        <v>0</v>
      </c>
      <c r="M292" s="19">
        <f t="shared" si="83"/>
        <v>0</v>
      </c>
      <c r="N292" s="19">
        <f t="shared" si="83"/>
        <v>0</v>
      </c>
      <c r="O292" s="67" t="s">
        <v>65</v>
      </c>
      <c r="P292" s="54" t="s">
        <v>68</v>
      </c>
      <c r="Q292" s="73">
        <v>1.41</v>
      </c>
      <c r="R292" s="73">
        <v>0</v>
      </c>
      <c r="S292" s="73">
        <v>0</v>
      </c>
      <c r="T292" s="193">
        <v>1.41</v>
      </c>
      <c r="U292" s="73">
        <v>0</v>
      </c>
      <c r="V292" s="73">
        <v>0</v>
      </c>
      <c r="W292" s="73">
        <v>0</v>
      </c>
      <c r="X292" s="73">
        <v>0</v>
      </c>
      <c r="Y292" s="5"/>
      <c r="Z292" s="5"/>
    </row>
    <row r="293" spans="1:26" s="2" customFormat="1" ht="33.75" x14ac:dyDescent="0.25">
      <c r="A293" s="81"/>
      <c r="B293" s="65"/>
      <c r="C293" s="81"/>
      <c r="D293" s="81"/>
      <c r="E293" s="51"/>
      <c r="F293" s="27" t="s">
        <v>40</v>
      </c>
      <c r="G293" s="19">
        <f>H293+I293+J293+K293+L293+M293+N293</f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68"/>
      <c r="P293" s="55"/>
      <c r="Q293" s="73"/>
      <c r="R293" s="73"/>
      <c r="S293" s="73"/>
      <c r="T293" s="193"/>
      <c r="U293" s="73"/>
      <c r="V293" s="73"/>
      <c r="W293" s="73"/>
      <c r="X293" s="73"/>
      <c r="Y293" s="5"/>
      <c r="Z293" s="5"/>
    </row>
    <row r="294" spans="1:26" s="2" customFormat="1" ht="22.5" x14ac:dyDescent="0.25">
      <c r="A294" s="81"/>
      <c r="B294" s="65"/>
      <c r="C294" s="81"/>
      <c r="D294" s="81"/>
      <c r="E294" s="51"/>
      <c r="F294" s="27" t="s">
        <v>39</v>
      </c>
      <c r="G294" s="19">
        <f>H294+I294+J294+K294+L294+M294+N294</f>
        <v>3090487.56</v>
      </c>
      <c r="H294" s="19">
        <v>0</v>
      </c>
      <c r="I294" s="19">
        <v>0</v>
      </c>
      <c r="J294" s="19">
        <v>3090487.56</v>
      </c>
      <c r="K294" s="19">
        <v>0</v>
      </c>
      <c r="L294" s="19">
        <v>0</v>
      </c>
      <c r="M294" s="19">
        <v>0</v>
      </c>
      <c r="N294" s="19">
        <v>0</v>
      </c>
      <c r="O294" s="68"/>
      <c r="P294" s="55"/>
      <c r="Q294" s="73"/>
      <c r="R294" s="73"/>
      <c r="S294" s="73"/>
      <c r="T294" s="193"/>
      <c r="U294" s="73"/>
      <c r="V294" s="73"/>
      <c r="W294" s="73"/>
      <c r="X294" s="73"/>
      <c r="Y294" s="5"/>
      <c r="Z294" s="5"/>
    </row>
    <row r="295" spans="1:26" s="2" customFormat="1" ht="22.5" x14ac:dyDescent="0.25">
      <c r="A295" s="81"/>
      <c r="B295" s="65"/>
      <c r="C295" s="81"/>
      <c r="D295" s="81"/>
      <c r="E295" s="51"/>
      <c r="F295" s="27" t="s">
        <v>60</v>
      </c>
      <c r="G295" s="19">
        <f>H295+I295+J295+K295+L295+M295+N295</f>
        <v>162657.24</v>
      </c>
      <c r="H295" s="19">
        <v>0</v>
      </c>
      <c r="I295" s="19">
        <v>0</v>
      </c>
      <c r="J295" s="19">
        <v>162657.24</v>
      </c>
      <c r="K295" s="19">
        <v>0</v>
      </c>
      <c r="L295" s="19">
        <v>0</v>
      </c>
      <c r="M295" s="19">
        <v>0</v>
      </c>
      <c r="N295" s="19">
        <v>0</v>
      </c>
      <c r="O295" s="68"/>
      <c r="P295" s="55"/>
      <c r="Q295" s="73"/>
      <c r="R295" s="73"/>
      <c r="S295" s="73"/>
      <c r="T295" s="193"/>
      <c r="U295" s="73"/>
      <c r="V295" s="73"/>
      <c r="W295" s="73"/>
      <c r="X295" s="73"/>
      <c r="Y295" s="5"/>
      <c r="Z295" s="5"/>
    </row>
    <row r="296" spans="1:26" s="2" customFormat="1" x14ac:dyDescent="0.25">
      <c r="A296" s="81"/>
      <c r="B296" s="65"/>
      <c r="C296" s="81"/>
      <c r="D296" s="81"/>
      <c r="E296" s="51"/>
      <c r="F296" s="27" t="s">
        <v>61</v>
      </c>
      <c r="G296" s="19">
        <f>H296+I296+J296+K296+L296+M296+N296</f>
        <v>0</v>
      </c>
      <c r="H296" s="19">
        <v>0</v>
      </c>
      <c r="I296" s="19">
        <v>0</v>
      </c>
      <c r="J296" s="19">
        <v>0</v>
      </c>
      <c r="K296" s="19">
        <v>0</v>
      </c>
      <c r="L296" s="19">
        <v>0</v>
      </c>
      <c r="M296" s="19">
        <v>0</v>
      </c>
      <c r="N296" s="19">
        <v>0</v>
      </c>
      <c r="O296" s="69"/>
      <c r="P296" s="72"/>
      <c r="Q296" s="73"/>
      <c r="R296" s="73"/>
      <c r="S296" s="73"/>
      <c r="T296" s="193"/>
      <c r="U296" s="73"/>
      <c r="V296" s="73"/>
      <c r="W296" s="73"/>
      <c r="X296" s="73"/>
      <c r="Y296" s="5"/>
      <c r="Z296" s="5"/>
    </row>
    <row r="297" spans="1:26" s="2" customFormat="1" x14ac:dyDescent="0.25">
      <c r="A297" s="81">
        <v>18</v>
      </c>
      <c r="B297" s="64" t="s">
        <v>136</v>
      </c>
      <c r="C297" s="81">
        <v>2020</v>
      </c>
      <c r="D297" s="81">
        <v>2026</v>
      </c>
      <c r="E297" s="51"/>
      <c r="F297" s="27" t="s">
        <v>37</v>
      </c>
      <c r="G297" s="19">
        <f t="shared" ref="G297:N297" si="84">G298+G299+G300+G301</f>
        <v>3773247.6</v>
      </c>
      <c r="H297" s="19">
        <f t="shared" si="84"/>
        <v>0</v>
      </c>
      <c r="I297" s="19">
        <f t="shared" si="84"/>
        <v>0</v>
      </c>
      <c r="J297" s="19">
        <f t="shared" si="84"/>
        <v>3773247.6</v>
      </c>
      <c r="K297" s="19">
        <f t="shared" si="84"/>
        <v>0</v>
      </c>
      <c r="L297" s="19">
        <f t="shared" si="84"/>
        <v>0</v>
      </c>
      <c r="M297" s="19">
        <f t="shared" si="84"/>
        <v>0</v>
      </c>
      <c r="N297" s="19">
        <f t="shared" si="84"/>
        <v>0</v>
      </c>
      <c r="O297" s="67" t="s">
        <v>65</v>
      </c>
      <c r="P297" s="54" t="s">
        <v>68</v>
      </c>
      <c r="Q297" s="73">
        <v>1.986</v>
      </c>
      <c r="R297" s="73">
        <v>0</v>
      </c>
      <c r="S297" s="73">
        <v>0</v>
      </c>
      <c r="T297" s="73">
        <v>1.986</v>
      </c>
      <c r="U297" s="73">
        <v>0</v>
      </c>
      <c r="V297" s="73">
        <v>0</v>
      </c>
      <c r="W297" s="73">
        <v>0</v>
      </c>
      <c r="X297" s="73">
        <v>0</v>
      </c>
      <c r="Y297" s="5"/>
      <c r="Z297" s="5"/>
    </row>
    <row r="298" spans="1:26" s="2" customFormat="1" ht="33.75" x14ac:dyDescent="0.25">
      <c r="A298" s="81"/>
      <c r="B298" s="65"/>
      <c r="C298" s="81"/>
      <c r="D298" s="81"/>
      <c r="E298" s="51"/>
      <c r="F298" s="27" t="s">
        <v>40</v>
      </c>
      <c r="G298" s="19">
        <f>H298+I298+J298+K298+L298+M298+N298</f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68"/>
      <c r="P298" s="55"/>
      <c r="Q298" s="73"/>
      <c r="R298" s="73"/>
      <c r="S298" s="73"/>
      <c r="T298" s="73"/>
      <c r="U298" s="73"/>
      <c r="V298" s="73"/>
      <c r="W298" s="73"/>
      <c r="X298" s="73"/>
      <c r="Y298" s="5"/>
      <c r="Z298" s="5"/>
    </row>
    <row r="299" spans="1:26" s="2" customFormat="1" ht="22.5" x14ac:dyDescent="0.25">
      <c r="A299" s="81"/>
      <c r="B299" s="65"/>
      <c r="C299" s="81"/>
      <c r="D299" s="81"/>
      <c r="E299" s="51"/>
      <c r="F299" s="27" t="s">
        <v>39</v>
      </c>
      <c r="G299" s="19">
        <f>H299+I299+J299+K299+L299+M299+N299</f>
        <v>3584585.22</v>
      </c>
      <c r="H299" s="19">
        <v>0</v>
      </c>
      <c r="I299" s="19">
        <v>0</v>
      </c>
      <c r="J299" s="19">
        <v>3584585.22</v>
      </c>
      <c r="K299" s="19">
        <v>0</v>
      </c>
      <c r="L299" s="19">
        <v>0</v>
      </c>
      <c r="M299" s="19">
        <v>0</v>
      </c>
      <c r="N299" s="19">
        <v>0</v>
      </c>
      <c r="O299" s="68"/>
      <c r="P299" s="55"/>
      <c r="Q299" s="73"/>
      <c r="R299" s="73"/>
      <c r="S299" s="73"/>
      <c r="T299" s="73"/>
      <c r="U299" s="73"/>
      <c r="V299" s="73"/>
      <c r="W299" s="73"/>
      <c r="X299" s="73"/>
      <c r="Y299" s="5"/>
      <c r="Z299" s="5"/>
    </row>
    <row r="300" spans="1:26" s="2" customFormat="1" ht="22.5" x14ac:dyDescent="0.25">
      <c r="A300" s="81"/>
      <c r="B300" s="65"/>
      <c r="C300" s="81"/>
      <c r="D300" s="81"/>
      <c r="E300" s="51"/>
      <c r="F300" s="27" t="s">
        <v>60</v>
      </c>
      <c r="G300" s="19">
        <f>H300+I300+J300+K300+L300+M300+N300</f>
        <v>188662.38</v>
      </c>
      <c r="H300" s="19">
        <v>0</v>
      </c>
      <c r="I300" s="19">
        <v>0</v>
      </c>
      <c r="J300" s="19">
        <v>188662.38</v>
      </c>
      <c r="K300" s="19">
        <v>0</v>
      </c>
      <c r="L300" s="19">
        <v>0</v>
      </c>
      <c r="M300" s="19">
        <v>0</v>
      </c>
      <c r="N300" s="19">
        <v>0</v>
      </c>
      <c r="O300" s="70"/>
      <c r="P300" s="55"/>
      <c r="Q300" s="73"/>
      <c r="R300" s="73"/>
      <c r="S300" s="73"/>
      <c r="T300" s="73"/>
      <c r="U300" s="73"/>
      <c r="V300" s="73"/>
      <c r="W300" s="73"/>
      <c r="X300" s="73"/>
      <c r="Y300" s="5"/>
      <c r="Z300" s="5"/>
    </row>
    <row r="301" spans="1:26" s="2" customFormat="1" x14ac:dyDescent="0.25">
      <c r="A301" s="81"/>
      <c r="B301" s="65"/>
      <c r="C301" s="81"/>
      <c r="D301" s="81"/>
      <c r="E301" s="51"/>
      <c r="F301" s="27" t="s">
        <v>61</v>
      </c>
      <c r="G301" s="19">
        <f>H301+I301+J301+K301+L301+M301+N301</f>
        <v>0</v>
      </c>
      <c r="H301" s="19">
        <v>0</v>
      </c>
      <c r="I301" s="19">
        <v>0</v>
      </c>
      <c r="J301" s="19">
        <v>0</v>
      </c>
      <c r="K301" s="19">
        <v>0</v>
      </c>
      <c r="L301" s="19">
        <v>0</v>
      </c>
      <c r="M301" s="19">
        <v>0</v>
      </c>
      <c r="N301" s="19">
        <v>0</v>
      </c>
      <c r="O301" s="71"/>
      <c r="P301" s="72"/>
      <c r="Q301" s="73"/>
      <c r="R301" s="73"/>
      <c r="S301" s="73"/>
      <c r="T301" s="73"/>
      <c r="U301" s="73"/>
      <c r="V301" s="73"/>
      <c r="W301" s="73"/>
      <c r="X301" s="73"/>
      <c r="Y301" s="5"/>
      <c r="Z301" s="5"/>
    </row>
    <row r="302" spans="1:26" s="2" customFormat="1" x14ac:dyDescent="0.25">
      <c r="A302" s="81">
        <v>19</v>
      </c>
      <c r="B302" s="64" t="s">
        <v>137</v>
      </c>
      <c r="C302" s="81">
        <v>2020</v>
      </c>
      <c r="D302" s="81">
        <v>2026</v>
      </c>
      <c r="E302" s="51"/>
      <c r="F302" s="27" t="s">
        <v>37</v>
      </c>
      <c r="G302" s="19">
        <f>G303+G304+G305+G306</f>
        <v>688382.4</v>
      </c>
      <c r="H302" s="19">
        <f t="shared" ref="H302:N302" si="85">H303+H304+H305+H306</f>
        <v>0</v>
      </c>
      <c r="I302" s="19">
        <f t="shared" si="85"/>
        <v>0</v>
      </c>
      <c r="J302" s="19">
        <f t="shared" si="85"/>
        <v>688382.4</v>
      </c>
      <c r="K302" s="19">
        <f t="shared" si="85"/>
        <v>0</v>
      </c>
      <c r="L302" s="19">
        <f t="shared" si="85"/>
        <v>0</v>
      </c>
      <c r="M302" s="19">
        <f t="shared" si="85"/>
        <v>0</v>
      </c>
      <c r="N302" s="19">
        <f t="shared" si="85"/>
        <v>0</v>
      </c>
      <c r="O302" s="67" t="s">
        <v>65</v>
      </c>
      <c r="P302" s="54" t="s">
        <v>68</v>
      </c>
      <c r="Q302" s="73">
        <v>0.372</v>
      </c>
      <c r="R302" s="73">
        <v>0</v>
      </c>
      <c r="S302" s="73">
        <v>0</v>
      </c>
      <c r="T302" s="73">
        <v>0.372</v>
      </c>
      <c r="U302" s="73">
        <v>0</v>
      </c>
      <c r="V302" s="73">
        <v>0</v>
      </c>
      <c r="W302" s="73">
        <v>0</v>
      </c>
      <c r="X302" s="73">
        <v>0</v>
      </c>
      <c r="Y302" s="5"/>
      <c r="Z302" s="5"/>
    </row>
    <row r="303" spans="1:26" s="2" customFormat="1" ht="33.75" x14ac:dyDescent="0.25">
      <c r="A303" s="81"/>
      <c r="B303" s="65"/>
      <c r="C303" s="81"/>
      <c r="D303" s="81"/>
      <c r="E303" s="51"/>
      <c r="F303" s="27" t="s">
        <v>40</v>
      </c>
      <c r="G303" s="19">
        <f>H303+I303+J303+K303+L303+M303+N303</f>
        <v>0</v>
      </c>
      <c r="H303" s="19">
        <v>0</v>
      </c>
      <c r="I303" s="19">
        <v>0</v>
      </c>
      <c r="J303" s="19">
        <v>0</v>
      </c>
      <c r="K303" s="19">
        <v>0</v>
      </c>
      <c r="L303" s="19">
        <v>0</v>
      </c>
      <c r="M303" s="19">
        <v>0</v>
      </c>
      <c r="N303" s="19">
        <v>0</v>
      </c>
      <c r="O303" s="68"/>
      <c r="P303" s="55"/>
      <c r="Q303" s="73"/>
      <c r="R303" s="73"/>
      <c r="S303" s="73"/>
      <c r="T303" s="73"/>
      <c r="U303" s="73"/>
      <c r="V303" s="73"/>
      <c r="W303" s="73"/>
      <c r="X303" s="73"/>
      <c r="Y303" s="5"/>
      <c r="Z303" s="5"/>
    </row>
    <row r="304" spans="1:26" s="2" customFormat="1" ht="22.5" x14ac:dyDescent="0.25">
      <c r="A304" s="81"/>
      <c r="B304" s="65"/>
      <c r="C304" s="81"/>
      <c r="D304" s="81"/>
      <c r="E304" s="51"/>
      <c r="F304" s="27" t="s">
        <v>39</v>
      </c>
      <c r="G304" s="19">
        <f>H304+I304+J304+K304+L304+M304+N304</f>
        <v>653963.28</v>
      </c>
      <c r="H304" s="19">
        <v>0</v>
      </c>
      <c r="I304" s="19">
        <v>0</v>
      </c>
      <c r="J304" s="19">
        <v>653963.28</v>
      </c>
      <c r="K304" s="19">
        <v>0</v>
      </c>
      <c r="L304" s="19">
        <v>0</v>
      </c>
      <c r="M304" s="19">
        <v>0</v>
      </c>
      <c r="N304" s="19">
        <v>0</v>
      </c>
      <c r="O304" s="68"/>
      <c r="P304" s="55"/>
      <c r="Q304" s="73"/>
      <c r="R304" s="73"/>
      <c r="S304" s="73"/>
      <c r="T304" s="73"/>
      <c r="U304" s="73"/>
      <c r="V304" s="73"/>
      <c r="W304" s="73"/>
      <c r="X304" s="73"/>
      <c r="Y304" s="5"/>
      <c r="Z304" s="5"/>
    </row>
    <row r="305" spans="1:26" s="2" customFormat="1" ht="22.5" x14ac:dyDescent="0.25">
      <c r="A305" s="81"/>
      <c r="B305" s="65"/>
      <c r="C305" s="81"/>
      <c r="D305" s="81"/>
      <c r="E305" s="51"/>
      <c r="F305" s="27" t="s">
        <v>60</v>
      </c>
      <c r="G305" s="19">
        <f>H305+I305+J305+K305+L305+M305+N305</f>
        <v>34419.120000000003</v>
      </c>
      <c r="H305" s="19">
        <v>0</v>
      </c>
      <c r="I305" s="19">
        <v>0</v>
      </c>
      <c r="J305" s="19">
        <v>34419.120000000003</v>
      </c>
      <c r="K305" s="19">
        <v>0</v>
      </c>
      <c r="L305" s="19">
        <v>0</v>
      </c>
      <c r="M305" s="19">
        <v>0</v>
      </c>
      <c r="N305" s="19">
        <v>0</v>
      </c>
      <c r="O305" s="70"/>
      <c r="P305" s="55"/>
      <c r="Q305" s="73"/>
      <c r="R305" s="73"/>
      <c r="S305" s="73"/>
      <c r="T305" s="73"/>
      <c r="U305" s="73"/>
      <c r="V305" s="73"/>
      <c r="W305" s="73"/>
      <c r="X305" s="73"/>
      <c r="Y305" s="5"/>
      <c r="Z305" s="5"/>
    </row>
    <row r="306" spans="1:26" s="2" customFormat="1" x14ac:dyDescent="0.25">
      <c r="A306" s="81"/>
      <c r="B306" s="65"/>
      <c r="C306" s="81"/>
      <c r="D306" s="81"/>
      <c r="E306" s="51"/>
      <c r="F306" s="27" t="s">
        <v>61</v>
      </c>
      <c r="G306" s="19">
        <f>H306+I306+J306+K306+L306+M306+N306</f>
        <v>0</v>
      </c>
      <c r="H306" s="19">
        <v>0</v>
      </c>
      <c r="I306" s="19">
        <v>0</v>
      </c>
      <c r="J306" s="19">
        <v>0</v>
      </c>
      <c r="K306" s="19">
        <v>0</v>
      </c>
      <c r="L306" s="19">
        <v>0</v>
      </c>
      <c r="M306" s="19">
        <v>0</v>
      </c>
      <c r="N306" s="19">
        <v>0</v>
      </c>
      <c r="O306" s="71"/>
      <c r="P306" s="72"/>
      <c r="Q306" s="73"/>
      <c r="R306" s="73"/>
      <c r="S306" s="73"/>
      <c r="T306" s="73"/>
      <c r="U306" s="73"/>
      <c r="V306" s="73"/>
      <c r="W306" s="73"/>
      <c r="X306" s="73"/>
      <c r="Y306" s="5"/>
      <c r="Z306" s="5"/>
    </row>
    <row r="307" spans="1:26" s="2" customFormat="1" x14ac:dyDescent="0.25">
      <c r="A307" s="81">
        <v>20</v>
      </c>
      <c r="B307" s="64" t="s">
        <v>138</v>
      </c>
      <c r="C307" s="81">
        <v>2020</v>
      </c>
      <c r="D307" s="81">
        <v>2026</v>
      </c>
      <c r="E307" s="51"/>
      <c r="F307" s="27" t="s">
        <v>37</v>
      </c>
      <c r="G307" s="19">
        <f>G308+G309+G310+G311</f>
        <v>1191625.2</v>
      </c>
      <c r="H307" s="19">
        <f t="shared" ref="H307:N307" si="86">H308+H309+H310+H311</f>
        <v>0</v>
      </c>
      <c r="I307" s="19">
        <f t="shared" si="86"/>
        <v>0</v>
      </c>
      <c r="J307" s="19">
        <f t="shared" si="86"/>
        <v>1191625.2</v>
      </c>
      <c r="K307" s="19">
        <f t="shared" si="86"/>
        <v>0</v>
      </c>
      <c r="L307" s="19">
        <f t="shared" si="86"/>
        <v>0</v>
      </c>
      <c r="M307" s="19">
        <f t="shared" si="86"/>
        <v>0</v>
      </c>
      <c r="N307" s="19">
        <f t="shared" si="86"/>
        <v>0</v>
      </c>
      <c r="O307" s="67" t="s">
        <v>65</v>
      </c>
      <c r="P307" s="54" t="s">
        <v>68</v>
      </c>
      <c r="Q307" s="73">
        <v>0.64800000000000002</v>
      </c>
      <c r="R307" s="73">
        <v>0</v>
      </c>
      <c r="S307" s="73">
        <v>0</v>
      </c>
      <c r="T307" s="73">
        <v>0.64800000000000002</v>
      </c>
      <c r="U307" s="73">
        <v>0</v>
      </c>
      <c r="V307" s="73">
        <v>0</v>
      </c>
      <c r="W307" s="73">
        <v>0</v>
      </c>
      <c r="X307" s="73">
        <v>0</v>
      </c>
      <c r="Y307" s="5"/>
      <c r="Z307" s="5"/>
    </row>
    <row r="308" spans="1:26" s="2" customFormat="1" ht="33.75" x14ac:dyDescent="0.25">
      <c r="A308" s="81"/>
      <c r="B308" s="65"/>
      <c r="C308" s="81"/>
      <c r="D308" s="81"/>
      <c r="E308" s="51"/>
      <c r="F308" s="27" t="s">
        <v>40</v>
      </c>
      <c r="G308" s="19">
        <f>H308+I308+J308+K308+L308+M308+N308</f>
        <v>0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  <c r="N308" s="19">
        <v>0</v>
      </c>
      <c r="O308" s="68"/>
      <c r="P308" s="55"/>
      <c r="Q308" s="73"/>
      <c r="R308" s="73"/>
      <c r="S308" s="73"/>
      <c r="T308" s="73"/>
      <c r="U308" s="73"/>
      <c r="V308" s="73"/>
      <c r="W308" s="73"/>
      <c r="X308" s="73"/>
      <c r="Y308" s="5"/>
      <c r="Z308" s="5"/>
    </row>
    <row r="309" spans="1:26" s="2" customFormat="1" ht="22.5" x14ac:dyDescent="0.25">
      <c r="A309" s="81"/>
      <c r="B309" s="65"/>
      <c r="C309" s="81"/>
      <c r="D309" s="81"/>
      <c r="E309" s="51"/>
      <c r="F309" s="27" t="s">
        <v>39</v>
      </c>
      <c r="G309" s="19">
        <f>H309+I309+J309+K309+L309+M309+N309</f>
        <v>1132043.94</v>
      </c>
      <c r="H309" s="19">
        <v>0</v>
      </c>
      <c r="I309" s="19">
        <v>0</v>
      </c>
      <c r="J309" s="19">
        <v>1132043.94</v>
      </c>
      <c r="K309" s="19">
        <v>0</v>
      </c>
      <c r="L309" s="19">
        <v>0</v>
      </c>
      <c r="M309" s="19">
        <v>0</v>
      </c>
      <c r="N309" s="19">
        <v>0</v>
      </c>
      <c r="O309" s="68"/>
      <c r="P309" s="55"/>
      <c r="Q309" s="73"/>
      <c r="R309" s="73"/>
      <c r="S309" s="73"/>
      <c r="T309" s="73"/>
      <c r="U309" s="73"/>
      <c r="V309" s="73"/>
      <c r="W309" s="73"/>
      <c r="X309" s="73"/>
      <c r="Y309" s="5"/>
      <c r="Z309" s="5"/>
    </row>
    <row r="310" spans="1:26" s="2" customFormat="1" ht="22.5" x14ac:dyDescent="0.25">
      <c r="A310" s="81"/>
      <c r="B310" s="65"/>
      <c r="C310" s="81"/>
      <c r="D310" s="81"/>
      <c r="E310" s="51"/>
      <c r="F310" s="27" t="s">
        <v>60</v>
      </c>
      <c r="G310" s="19">
        <f>H310+I310+J310+K310+L310+M310+N310</f>
        <v>59581.26</v>
      </c>
      <c r="H310" s="19">
        <v>0</v>
      </c>
      <c r="I310" s="19">
        <v>0</v>
      </c>
      <c r="J310" s="19">
        <v>59581.26</v>
      </c>
      <c r="K310" s="19">
        <v>0</v>
      </c>
      <c r="L310" s="19">
        <v>0</v>
      </c>
      <c r="M310" s="19">
        <v>0</v>
      </c>
      <c r="N310" s="19">
        <v>0</v>
      </c>
      <c r="O310" s="70"/>
      <c r="P310" s="55"/>
      <c r="Q310" s="73"/>
      <c r="R310" s="73"/>
      <c r="S310" s="73"/>
      <c r="T310" s="73"/>
      <c r="U310" s="73"/>
      <c r="V310" s="73"/>
      <c r="W310" s="73"/>
      <c r="X310" s="73"/>
      <c r="Y310" s="5"/>
      <c r="Z310" s="5"/>
    </row>
    <row r="311" spans="1:26" s="2" customFormat="1" x14ac:dyDescent="0.25">
      <c r="A311" s="81"/>
      <c r="B311" s="65"/>
      <c r="C311" s="81"/>
      <c r="D311" s="81"/>
      <c r="E311" s="51"/>
      <c r="F311" s="27" t="s">
        <v>61</v>
      </c>
      <c r="G311" s="19">
        <f>H311+I311+J311+K311+L311+M311+N311</f>
        <v>0</v>
      </c>
      <c r="H311" s="19">
        <v>0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  <c r="N311" s="19">
        <v>0</v>
      </c>
      <c r="O311" s="71"/>
      <c r="P311" s="72"/>
      <c r="Q311" s="73"/>
      <c r="R311" s="73"/>
      <c r="S311" s="73"/>
      <c r="T311" s="73"/>
      <c r="U311" s="73"/>
      <c r="V311" s="73"/>
      <c r="W311" s="73"/>
      <c r="X311" s="73"/>
      <c r="Y311" s="5"/>
      <c r="Z311" s="5"/>
    </row>
    <row r="312" spans="1:26" s="2" customFormat="1" x14ac:dyDescent="0.25">
      <c r="A312" s="81">
        <v>21</v>
      </c>
      <c r="B312" s="64" t="s">
        <v>139</v>
      </c>
      <c r="C312" s="67">
        <v>2020</v>
      </c>
      <c r="D312" s="67">
        <v>2026</v>
      </c>
      <c r="E312" s="51"/>
      <c r="F312" s="27" t="s">
        <v>37</v>
      </c>
      <c r="G312" s="19">
        <f t="shared" ref="G312:N312" si="87">G313+G314+G315+G316</f>
        <v>675225.2</v>
      </c>
      <c r="H312" s="19">
        <f t="shared" si="87"/>
        <v>0</v>
      </c>
      <c r="I312" s="19">
        <f t="shared" si="87"/>
        <v>0</v>
      </c>
      <c r="J312" s="19">
        <f t="shared" si="87"/>
        <v>675225.2</v>
      </c>
      <c r="K312" s="19">
        <f t="shared" si="87"/>
        <v>0</v>
      </c>
      <c r="L312" s="19">
        <f t="shared" si="87"/>
        <v>0</v>
      </c>
      <c r="M312" s="19">
        <f t="shared" si="87"/>
        <v>0</v>
      </c>
      <c r="N312" s="19">
        <f t="shared" si="87"/>
        <v>0</v>
      </c>
      <c r="O312" s="67" t="s">
        <v>67</v>
      </c>
      <c r="P312" s="54" t="s">
        <v>47</v>
      </c>
      <c r="Q312" s="73">
        <v>20</v>
      </c>
      <c r="R312" s="73">
        <v>0</v>
      </c>
      <c r="S312" s="73">
        <v>20</v>
      </c>
      <c r="T312" s="73">
        <v>0</v>
      </c>
      <c r="U312" s="73">
        <v>0</v>
      </c>
      <c r="V312" s="73">
        <v>0</v>
      </c>
      <c r="W312" s="73">
        <v>0</v>
      </c>
      <c r="X312" s="73">
        <v>0</v>
      </c>
      <c r="Y312" s="5"/>
      <c r="Z312" s="5"/>
    </row>
    <row r="313" spans="1:26" s="2" customFormat="1" ht="33.75" x14ac:dyDescent="0.25">
      <c r="A313" s="81"/>
      <c r="B313" s="65"/>
      <c r="C313" s="68"/>
      <c r="D313" s="68"/>
      <c r="E313" s="51"/>
      <c r="F313" s="27" t="s">
        <v>40</v>
      </c>
      <c r="G313" s="19">
        <f>H313+I313+J313+K313+L313+M313+N313</f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68"/>
      <c r="P313" s="55"/>
      <c r="Q313" s="73"/>
      <c r="R313" s="73"/>
      <c r="S313" s="73"/>
      <c r="T313" s="73"/>
      <c r="U313" s="73"/>
      <c r="V313" s="73"/>
      <c r="W313" s="73"/>
      <c r="X313" s="73"/>
      <c r="Y313" s="5"/>
      <c r="Z313" s="5"/>
    </row>
    <row r="314" spans="1:26" s="2" customFormat="1" ht="22.5" x14ac:dyDescent="0.25">
      <c r="A314" s="81"/>
      <c r="B314" s="65"/>
      <c r="C314" s="68"/>
      <c r="D314" s="68"/>
      <c r="E314" s="51"/>
      <c r="F314" s="27" t="s">
        <v>39</v>
      </c>
      <c r="G314" s="19">
        <f>H314+I314+J314+K314+L314+M314+N314</f>
        <v>641463.93999999994</v>
      </c>
      <c r="H314" s="19">
        <v>0</v>
      </c>
      <c r="I314" s="19">
        <v>0</v>
      </c>
      <c r="J314" s="19">
        <v>641463.93999999994</v>
      </c>
      <c r="K314" s="19">
        <v>0</v>
      </c>
      <c r="L314" s="19">
        <v>0</v>
      </c>
      <c r="M314" s="19">
        <v>0</v>
      </c>
      <c r="N314" s="19">
        <v>0</v>
      </c>
      <c r="O314" s="68"/>
      <c r="P314" s="55"/>
      <c r="Q314" s="73"/>
      <c r="R314" s="73"/>
      <c r="S314" s="73"/>
      <c r="T314" s="73"/>
      <c r="U314" s="73"/>
      <c r="V314" s="73"/>
      <c r="W314" s="73"/>
      <c r="X314" s="73"/>
      <c r="Y314" s="5"/>
      <c r="Z314" s="5"/>
    </row>
    <row r="315" spans="1:26" s="2" customFormat="1" ht="22.5" x14ac:dyDescent="0.25">
      <c r="A315" s="81"/>
      <c r="B315" s="65"/>
      <c r="C315" s="68"/>
      <c r="D315" s="68"/>
      <c r="E315" s="51"/>
      <c r="F315" s="27" t="s">
        <v>60</v>
      </c>
      <c r="G315" s="19">
        <f>H315+I315+J315+K315+L315+M315+N315</f>
        <v>33761.26</v>
      </c>
      <c r="H315" s="19">
        <v>0</v>
      </c>
      <c r="I315" s="19">
        <v>0</v>
      </c>
      <c r="J315" s="19">
        <v>33761.26</v>
      </c>
      <c r="K315" s="19">
        <v>0</v>
      </c>
      <c r="L315" s="19">
        <v>0</v>
      </c>
      <c r="M315" s="19">
        <v>0</v>
      </c>
      <c r="N315" s="19">
        <v>0</v>
      </c>
      <c r="O315" s="68"/>
      <c r="P315" s="55"/>
      <c r="Q315" s="73"/>
      <c r="R315" s="73"/>
      <c r="S315" s="73"/>
      <c r="T315" s="73"/>
      <c r="U315" s="73"/>
      <c r="V315" s="73"/>
      <c r="W315" s="73"/>
      <c r="X315" s="73"/>
      <c r="Y315" s="5"/>
      <c r="Z315" s="5"/>
    </row>
    <row r="316" spans="1:26" s="2" customFormat="1" ht="24" customHeight="1" x14ac:dyDescent="0.25">
      <c r="A316" s="81"/>
      <c r="B316" s="65"/>
      <c r="C316" s="69"/>
      <c r="D316" s="69"/>
      <c r="E316" s="51"/>
      <c r="F316" s="27" t="s">
        <v>61</v>
      </c>
      <c r="G316" s="19">
        <f>H316+I316+J316+K316+L316+M316+N316</f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69"/>
      <c r="P316" s="72"/>
      <c r="Q316" s="73"/>
      <c r="R316" s="73"/>
      <c r="S316" s="73"/>
      <c r="T316" s="73"/>
      <c r="U316" s="73"/>
      <c r="V316" s="73"/>
      <c r="W316" s="73"/>
      <c r="X316" s="73"/>
      <c r="Y316" s="5"/>
      <c r="Z316" s="5"/>
    </row>
    <row r="317" spans="1:26" s="2" customFormat="1" x14ac:dyDescent="0.25">
      <c r="A317" s="81">
        <v>22</v>
      </c>
      <c r="B317" s="64" t="s">
        <v>140</v>
      </c>
      <c r="C317" s="67">
        <v>2020</v>
      </c>
      <c r="D317" s="67">
        <v>2026</v>
      </c>
      <c r="E317" s="51"/>
      <c r="F317" s="27" t="s">
        <v>37</v>
      </c>
      <c r="G317" s="19">
        <f t="shared" ref="G317:N317" si="88">G318+G319+G320+G321</f>
        <v>817324.83</v>
      </c>
      <c r="H317" s="19">
        <f t="shared" si="88"/>
        <v>0</v>
      </c>
      <c r="I317" s="19">
        <f t="shared" si="88"/>
        <v>0</v>
      </c>
      <c r="J317" s="19">
        <f t="shared" si="88"/>
        <v>817324.83</v>
      </c>
      <c r="K317" s="19">
        <f t="shared" si="88"/>
        <v>0</v>
      </c>
      <c r="L317" s="19">
        <f t="shared" si="88"/>
        <v>0</v>
      </c>
      <c r="M317" s="19">
        <f t="shared" si="88"/>
        <v>0</v>
      </c>
      <c r="N317" s="19">
        <f t="shared" si="88"/>
        <v>0</v>
      </c>
      <c r="O317" s="67" t="s">
        <v>67</v>
      </c>
      <c r="P317" s="54" t="s">
        <v>47</v>
      </c>
      <c r="Q317" s="191">
        <v>20</v>
      </c>
      <c r="R317" s="191">
        <v>0</v>
      </c>
      <c r="S317" s="191">
        <v>20</v>
      </c>
      <c r="T317" s="191">
        <v>0</v>
      </c>
      <c r="U317" s="191">
        <v>0</v>
      </c>
      <c r="V317" s="191">
        <v>0</v>
      </c>
      <c r="W317" s="191">
        <v>0</v>
      </c>
      <c r="X317" s="191">
        <v>0</v>
      </c>
      <c r="Y317" s="5"/>
      <c r="Z317" s="5"/>
    </row>
    <row r="318" spans="1:26" s="2" customFormat="1" ht="33.75" x14ac:dyDescent="0.25">
      <c r="A318" s="81"/>
      <c r="B318" s="65"/>
      <c r="C318" s="68"/>
      <c r="D318" s="68"/>
      <c r="E318" s="51"/>
      <c r="F318" s="27" t="s">
        <v>40</v>
      </c>
      <c r="G318" s="19">
        <f>H318+I318+J318+K318+L318+M318+N318</f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68"/>
      <c r="P318" s="55"/>
      <c r="Q318" s="191"/>
      <c r="R318" s="191"/>
      <c r="S318" s="191"/>
      <c r="T318" s="191"/>
      <c r="U318" s="191"/>
      <c r="V318" s="191"/>
      <c r="W318" s="191"/>
      <c r="X318" s="191"/>
      <c r="Y318" s="5"/>
      <c r="Z318" s="5"/>
    </row>
    <row r="319" spans="1:26" s="2" customFormat="1" ht="22.5" x14ac:dyDescent="0.25">
      <c r="A319" s="81"/>
      <c r="B319" s="65"/>
      <c r="C319" s="68"/>
      <c r="D319" s="68"/>
      <c r="E319" s="51"/>
      <c r="F319" s="27" t="s">
        <v>39</v>
      </c>
      <c r="G319" s="19">
        <f>H319+I319+J319+K319+L319+M319+N319</f>
        <v>776458.59</v>
      </c>
      <c r="H319" s="19">
        <v>0</v>
      </c>
      <c r="I319" s="19">
        <v>0</v>
      </c>
      <c r="J319" s="19">
        <v>776458.59</v>
      </c>
      <c r="K319" s="19">
        <v>0</v>
      </c>
      <c r="L319" s="19">
        <v>0</v>
      </c>
      <c r="M319" s="19">
        <v>0</v>
      </c>
      <c r="N319" s="19">
        <v>0</v>
      </c>
      <c r="O319" s="68"/>
      <c r="P319" s="55"/>
      <c r="Q319" s="191"/>
      <c r="R319" s="191"/>
      <c r="S319" s="191"/>
      <c r="T319" s="191"/>
      <c r="U319" s="191"/>
      <c r="V319" s="191"/>
      <c r="W319" s="191"/>
      <c r="X319" s="191"/>
      <c r="Y319" s="5"/>
      <c r="Z319" s="5"/>
    </row>
    <row r="320" spans="1:26" s="2" customFormat="1" ht="22.5" x14ac:dyDescent="0.25">
      <c r="A320" s="81"/>
      <c r="B320" s="65"/>
      <c r="C320" s="68"/>
      <c r="D320" s="68"/>
      <c r="E320" s="51"/>
      <c r="F320" s="27" t="s">
        <v>60</v>
      </c>
      <c r="G320" s="19">
        <f>H320+I320+J320+K320+L320+M320+N320</f>
        <v>40866.239999999998</v>
      </c>
      <c r="H320" s="19">
        <v>0</v>
      </c>
      <c r="I320" s="19">
        <v>0</v>
      </c>
      <c r="J320" s="19">
        <v>40866.239999999998</v>
      </c>
      <c r="K320" s="19">
        <v>0</v>
      </c>
      <c r="L320" s="19">
        <v>0</v>
      </c>
      <c r="M320" s="19">
        <v>0</v>
      </c>
      <c r="N320" s="19">
        <v>0</v>
      </c>
      <c r="O320" s="70"/>
      <c r="P320" s="83"/>
      <c r="Q320" s="191"/>
      <c r="R320" s="191"/>
      <c r="S320" s="191"/>
      <c r="T320" s="191"/>
      <c r="U320" s="191"/>
      <c r="V320" s="191"/>
      <c r="W320" s="191"/>
      <c r="X320" s="191"/>
      <c r="Y320" s="5"/>
      <c r="Z320" s="5"/>
    </row>
    <row r="321" spans="1:29" s="2" customFormat="1" ht="20.25" customHeight="1" x14ac:dyDescent="0.25">
      <c r="A321" s="81"/>
      <c r="B321" s="65"/>
      <c r="C321" s="69"/>
      <c r="D321" s="69"/>
      <c r="E321" s="51"/>
      <c r="F321" s="27" t="s">
        <v>61</v>
      </c>
      <c r="G321" s="19">
        <f>H321+I321+J321+K321+L321+M321+N321</f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71"/>
      <c r="P321" s="84"/>
      <c r="Q321" s="191"/>
      <c r="R321" s="191"/>
      <c r="S321" s="191"/>
      <c r="T321" s="191"/>
      <c r="U321" s="191"/>
      <c r="V321" s="191"/>
      <c r="W321" s="191"/>
      <c r="X321" s="191"/>
      <c r="Y321" s="5"/>
      <c r="Z321" s="5"/>
    </row>
    <row r="322" spans="1:29" s="2" customFormat="1" x14ac:dyDescent="0.25">
      <c r="A322" s="81">
        <v>23</v>
      </c>
      <c r="B322" s="64" t="s">
        <v>141</v>
      </c>
      <c r="C322" s="67">
        <v>2020</v>
      </c>
      <c r="D322" s="67">
        <v>2026</v>
      </c>
      <c r="E322" s="51"/>
      <c r="F322" s="27" t="s">
        <v>37</v>
      </c>
      <c r="G322" s="19">
        <f t="shared" ref="G322:N322" si="89">G323+G324+G325+G326</f>
        <v>523047.57</v>
      </c>
      <c r="H322" s="19">
        <f t="shared" si="89"/>
        <v>0</v>
      </c>
      <c r="I322" s="19">
        <f t="shared" si="89"/>
        <v>0</v>
      </c>
      <c r="J322" s="19">
        <f t="shared" si="89"/>
        <v>523047.57</v>
      </c>
      <c r="K322" s="19">
        <f t="shared" si="89"/>
        <v>0</v>
      </c>
      <c r="L322" s="19">
        <f t="shared" si="89"/>
        <v>0</v>
      </c>
      <c r="M322" s="19">
        <f t="shared" si="89"/>
        <v>0</v>
      </c>
      <c r="N322" s="19">
        <f t="shared" si="89"/>
        <v>0</v>
      </c>
      <c r="O322" s="67" t="s">
        <v>67</v>
      </c>
      <c r="P322" s="54" t="s">
        <v>47</v>
      </c>
      <c r="Q322" s="191">
        <v>20</v>
      </c>
      <c r="R322" s="191">
        <v>0</v>
      </c>
      <c r="S322" s="191">
        <v>20</v>
      </c>
      <c r="T322" s="191">
        <v>0</v>
      </c>
      <c r="U322" s="191">
        <v>0</v>
      </c>
      <c r="V322" s="191">
        <v>0</v>
      </c>
      <c r="W322" s="191">
        <v>0</v>
      </c>
      <c r="X322" s="191">
        <v>0</v>
      </c>
      <c r="Y322" s="5"/>
      <c r="Z322" s="5"/>
    </row>
    <row r="323" spans="1:29" s="2" customFormat="1" ht="33.75" x14ac:dyDescent="0.25">
      <c r="A323" s="81"/>
      <c r="B323" s="65"/>
      <c r="C323" s="68"/>
      <c r="D323" s="68"/>
      <c r="E323" s="51"/>
      <c r="F323" s="27" t="s">
        <v>40</v>
      </c>
      <c r="G323" s="19">
        <f>H323+I323+J323+K323+L323+M323+N323</f>
        <v>0</v>
      </c>
      <c r="H323" s="19">
        <v>0</v>
      </c>
      <c r="I323" s="19">
        <v>0</v>
      </c>
      <c r="J323" s="19">
        <v>0</v>
      </c>
      <c r="K323" s="19">
        <v>0</v>
      </c>
      <c r="L323" s="19">
        <v>0</v>
      </c>
      <c r="M323" s="19">
        <v>0</v>
      </c>
      <c r="N323" s="19">
        <v>0</v>
      </c>
      <c r="O323" s="68"/>
      <c r="P323" s="55"/>
      <c r="Q323" s="191"/>
      <c r="R323" s="191"/>
      <c r="S323" s="191"/>
      <c r="T323" s="191"/>
      <c r="U323" s="191"/>
      <c r="V323" s="191"/>
      <c r="W323" s="191"/>
      <c r="X323" s="191"/>
      <c r="Y323" s="5"/>
      <c r="Z323" s="5"/>
    </row>
    <row r="324" spans="1:29" s="2" customFormat="1" ht="22.5" x14ac:dyDescent="0.25">
      <c r="A324" s="81"/>
      <c r="B324" s="65"/>
      <c r="C324" s="68"/>
      <c r="D324" s="68"/>
      <c r="E324" s="51"/>
      <c r="F324" s="27" t="s">
        <v>39</v>
      </c>
      <c r="G324" s="19">
        <f>H324+I324+J324+K324+L324+M324+N324</f>
        <v>496895.19</v>
      </c>
      <c r="H324" s="19">
        <v>0</v>
      </c>
      <c r="I324" s="19">
        <v>0</v>
      </c>
      <c r="J324" s="19">
        <v>496895.19</v>
      </c>
      <c r="K324" s="19">
        <v>0</v>
      </c>
      <c r="L324" s="19">
        <v>0</v>
      </c>
      <c r="M324" s="19">
        <v>0</v>
      </c>
      <c r="N324" s="19">
        <v>0</v>
      </c>
      <c r="O324" s="68"/>
      <c r="P324" s="55"/>
      <c r="Q324" s="191"/>
      <c r="R324" s="191"/>
      <c r="S324" s="191"/>
      <c r="T324" s="191"/>
      <c r="U324" s="191"/>
      <c r="V324" s="191"/>
      <c r="W324" s="191"/>
      <c r="X324" s="191"/>
      <c r="Y324" s="5"/>
      <c r="Z324" s="5"/>
    </row>
    <row r="325" spans="1:29" s="2" customFormat="1" ht="22.5" x14ac:dyDescent="0.25">
      <c r="A325" s="81"/>
      <c r="B325" s="65"/>
      <c r="C325" s="68"/>
      <c r="D325" s="68"/>
      <c r="E325" s="51"/>
      <c r="F325" s="27" t="s">
        <v>60</v>
      </c>
      <c r="G325" s="19">
        <f>H325+I325+J325+K325+L325+M325+N325</f>
        <v>26152.38</v>
      </c>
      <c r="H325" s="19">
        <v>0</v>
      </c>
      <c r="I325" s="19">
        <v>0</v>
      </c>
      <c r="J325" s="19">
        <v>26152.38</v>
      </c>
      <c r="K325" s="19">
        <v>0</v>
      </c>
      <c r="L325" s="19">
        <v>0</v>
      </c>
      <c r="M325" s="19">
        <v>0</v>
      </c>
      <c r="N325" s="19">
        <v>0</v>
      </c>
      <c r="O325" s="70"/>
      <c r="P325" s="83"/>
      <c r="Q325" s="191"/>
      <c r="R325" s="191"/>
      <c r="S325" s="191"/>
      <c r="T325" s="191"/>
      <c r="U325" s="191"/>
      <c r="V325" s="191"/>
      <c r="W325" s="191"/>
      <c r="X325" s="191"/>
      <c r="Y325" s="5"/>
      <c r="Z325" s="5"/>
    </row>
    <row r="326" spans="1:29" s="2" customFormat="1" ht="24" customHeight="1" x14ac:dyDescent="0.25">
      <c r="A326" s="81"/>
      <c r="B326" s="65"/>
      <c r="C326" s="69"/>
      <c r="D326" s="69"/>
      <c r="E326" s="51"/>
      <c r="F326" s="27" t="s">
        <v>61</v>
      </c>
      <c r="G326" s="19">
        <f>H326+I326+J326+K326+L326+M326+N326</f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  <c r="N326" s="19">
        <v>0</v>
      </c>
      <c r="O326" s="71"/>
      <c r="P326" s="84"/>
      <c r="Q326" s="191"/>
      <c r="R326" s="191"/>
      <c r="S326" s="191"/>
      <c r="T326" s="191"/>
      <c r="U326" s="191"/>
      <c r="V326" s="191"/>
      <c r="W326" s="191"/>
      <c r="X326" s="191"/>
      <c r="Y326" s="5"/>
      <c r="Z326" s="5"/>
    </row>
    <row r="327" spans="1:29" s="2" customFormat="1" x14ac:dyDescent="0.25">
      <c r="A327" s="81">
        <v>24</v>
      </c>
      <c r="B327" s="65" t="s">
        <v>182</v>
      </c>
      <c r="C327" s="67">
        <v>2020</v>
      </c>
      <c r="D327" s="67">
        <v>2026</v>
      </c>
      <c r="E327" s="51"/>
      <c r="F327" s="27" t="s">
        <v>37</v>
      </c>
      <c r="G327" s="19">
        <f>SUM(H327:N327)</f>
        <v>2030256.34</v>
      </c>
      <c r="H327" s="19">
        <f>SUM(H328:H331)</f>
        <v>0</v>
      </c>
      <c r="I327" s="19">
        <f t="shared" ref="I327:N327" si="90">SUM(I328:I331)</f>
        <v>0</v>
      </c>
      <c r="J327" s="19">
        <f t="shared" si="90"/>
        <v>0</v>
      </c>
      <c r="K327" s="19">
        <f t="shared" si="90"/>
        <v>0</v>
      </c>
      <c r="L327" s="19">
        <f t="shared" si="90"/>
        <v>2030256.34</v>
      </c>
      <c r="M327" s="19">
        <f t="shared" si="90"/>
        <v>0</v>
      </c>
      <c r="N327" s="19">
        <f t="shared" si="90"/>
        <v>0</v>
      </c>
      <c r="O327" s="67" t="s">
        <v>65</v>
      </c>
      <c r="P327" s="54" t="s">
        <v>68</v>
      </c>
      <c r="Q327" s="58">
        <f>SUM(R327:X331)</f>
        <v>0.66200000000000003</v>
      </c>
      <c r="R327" s="58">
        <v>0</v>
      </c>
      <c r="S327" s="58">
        <v>0</v>
      </c>
      <c r="T327" s="58">
        <v>0</v>
      </c>
      <c r="U327" s="58">
        <v>0</v>
      </c>
      <c r="V327" s="58">
        <v>0.66200000000000003</v>
      </c>
      <c r="W327" s="58">
        <v>0</v>
      </c>
      <c r="X327" s="58">
        <v>0</v>
      </c>
      <c r="Y327" s="5"/>
      <c r="Z327" s="5"/>
    </row>
    <row r="328" spans="1:29" s="2" customFormat="1" ht="33.75" x14ac:dyDescent="0.25">
      <c r="A328" s="189"/>
      <c r="B328" s="190"/>
      <c r="C328" s="68"/>
      <c r="D328" s="68"/>
      <c r="E328" s="51"/>
      <c r="F328" s="27" t="s">
        <v>40</v>
      </c>
      <c r="G328" s="19">
        <f t="shared" ref="G328:G331" si="91">SUM(H328:N328)</f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0</v>
      </c>
      <c r="N328" s="19">
        <v>0</v>
      </c>
      <c r="O328" s="68"/>
      <c r="P328" s="55"/>
      <c r="Q328" s="59"/>
      <c r="R328" s="59"/>
      <c r="S328" s="59"/>
      <c r="T328" s="59"/>
      <c r="U328" s="59"/>
      <c r="V328" s="59"/>
      <c r="W328" s="59"/>
      <c r="X328" s="59"/>
      <c r="Y328" s="5"/>
      <c r="Z328" s="5"/>
    </row>
    <row r="329" spans="1:29" s="2" customFormat="1" ht="24" customHeight="1" x14ac:dyDescent="0.25">
      <c r="A329" s="189"/>
      <c r="B329" s="190"/>
      <c r="C329" s="68"/>
      <c r="D329" s="68"/>
      <c r="E329" s="51"/>
      <c r="F329" s="27" t="s">
        <v>39</v>
      </c>
      <c r="G329" s="19">
        <f t="shared" si="91"/>
        <v>1928743.52</v>
      </c>
      <c r="H329" s="19">
        <v>0</v>
      </c>
      <c r="I329" s="19">
        <v>0</v>
      </c>
      <c r="J329" s="19">
        <v>0</v>
      </c>
      <c r="K329" s="19">
        <v>0</v>
      </c>
      <c r="L329" s="19">
        <v>1928743.52</v>
      </c>
      <c r="M329" s="19">
        <v>0</v>
      </c>
      <c r="N329" s="19">
        <v>0</v>
      </c>
      <c r="O329" s="68"/>
      <c r="P329" s="55"/>
      <c r="Q329" s="59"/>
      <c r="R329" s="59"/>
      <c r="S329" s="59"/>
      <c r="T329" s="59"/>
      <c r="U329" s="59"/>
      <c r="V329" s="59"/>
      <c r="W329" s="59"/>
      <c r="X329" s="59"/>
      <c r="Y329" s="5"/>
      <c r="Z329" s="5"/>
    </row>
    <row r="330" spans="1:29" s="2" customFormat="1" ht="22.5" x14ac:dyDescent="0.25">
      <c r="A330" s="189"/>
      <c r="B330" s="190"/>
      <c r="C330" s="68"/>
      <c r="D330" s="68"/>
      <c r="E330" s="51"/>
      <c r="F330" s="27" t="s">
        <v>60</v>
      </c>
      <c r="G330" s="19">
        <f t="shared" si="91"/>
        <v>101512.82</v>
      </c>
      <c r="H330" s="19">
        <v>0</v>
      </c>
      <c r="I330" s="19">
        <v>0</v>
      </c>
      <c r="J330" s="19">
        <v>0</v>
      </c>
      <c r="K330" s="19">
        <v>0</v>
      </c>
      <c r="L330" s="19">
        <v>101512.82</v>
      </c>
      <c r="M330" s="19">
        <v>0</v>
      </c>
      <c r="N330" s="19">
        <v>0</v>
      </c>
      <c r="O330" s="70"/>
      <c r="P330" s="55"/>
      <c r="Q330" s="59"/>
      <c r="R330" s="59"/>
      <c r="S330" s="59"/>
      <c r="T330" s="59"/>
      <c r="U330" s="59"/>
      <c r="V330" s="59"/>
      <c r="W330" s="59"/>
      <c r="X330" s="59"/>
      <c r="Y330" s="5"/>
      <c r="Z330" s="5"/>
    </row>
    <row r="331" spans="1:29" s="2" customFormat="1" x14ac:dyDescent="0.25">
      <c r="A331" s="189"/>
      <c r="B331" s="190"/>
      <c r="C331" s="69"/>
      <c r="D331" s="69"/>
      <c r="E331" s="51"/>
      <c r="F331" s="27" t="s">
        <v>61</v>
      </c>
      <c r="G331" s="19">
        <f t="shared" si="91"/>
        <v>0</v>
      </c>
      <c r="H331" s="19"/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71"/>
      <c r="P331" s="72"/>
      <c r="Q331" s="60"/>
      <c r="R331" s="60"/>
      <c r="S331" s="60"/>
      <c r="T331" s="60"/>
      <c r="U331" s="60"/>
      <c r="V331" s="60"/>
      <c r="W331" s="60"/>
      <c r="X331" s="60"/>
      <c r="Y331" s="5"/>
      <c r="Z331" s="5"/>
    </row>
    <row r="332" spans="1:29" x14ac:dyDescent="0.25">
      <c r="A332" s="111" t="s">
        <v>142</v>
      </c>
      <c r="B332" s="97"/>
      <c r="C332" s="67">
        <v>2020</v>
      </c>
      <c r="D332" s="67">
        <v>2026</v>
      </c>
      <c r="E332" s="51"/>
      <c r="F332" s="27" t="s">
        <v>37</v>
      </c>
      <c r="G332" s="19">
        <f>H332+I332+J332+K332+L332+M332+N332</f>
        <v>5901783.1500000004</v>
      </c>
      <c r="H332" s="19">
        <f>H333+H334</f>
        <v>654322</v>
      </c>
      <c r="I332" s="19">
        <f t="shared" ref="I332:N332" si="92">I333+I334</f>
        <v>1012248.46</v>
      </c>
      <c r="J332" s="19">
        <f t="shared" si="92"/>
        <v>1362598.46</v>
      </c>
      <c r="K332" s="19">
        <f t="shared" si="92"/>
        <v>1436307.23</v>
      </c>
      <c r="L332" s="19">
        <f t="shared" si="92"/>
        <v>1436307</v>
      </c>
      <c r="M332" s="19">
        <f t="shared" si="92"/>
        <v>0</v>
      </c>
      <c r="N332" s="19">
        <f t="shared" si="92"/>
        <v>0</v>
      </c>
      <c r="O332" s="81" t="s">
        <v>36</v>
      </c>
      <c r="P332" s="73" t="s">
        <v>36</v>
      </c>
      <c r="Q332" s="73" t="s">
        <v>36</v>
      </c>
      <c r="R332" s="73" t="s">
        <v>36</v>
      </c>
      <c r="S332" s="73" t="s">
        <v>36</v>
      </c>
      <c r="T332" s="73" t="s">
        <v>36</v>
      </c>
      <c r="U332" s="73" t="s">
        <v>36</v>
      </c>
      <c r="V332" s="73" t="s">
        <v>36</v>
      </c>
      <c r="W332" s="73" t="s">
        <v>36</v>
      </c>
      <c r="X332" s="73" t="s">
        <v>36</v>
      </c>
      <c r="Y332" s="5"/>
      <c r="Z332" s="5"/>
      <c r="AA332" s="2"/>
      <c r="AB332" s="2"/>
      <c r="AC332" s="2"/>
    </row>
    <row r="333" spans="1:29" ht="33.75" x14ac:dyDescent="0.25">
      <c r="A333" s="98"/>
      <c r="B333" s="99"/>
      <c r="C333" s="68"/>
      <c r="D333" s="68"/>
      <c r="E333" s="51"/>
      <c r="F333" s="27" t="s">
        <v>40</v>
      </c>
      <c r="G333" s="19">
        <f>H333+I333+J333+K333+L333+M333+N333+O333</f>
        <v>0</v>
      </c>
      <c r="H333" s="19">
        <f>H338</f>
        <v>0</v>
      </c>
      <c r="I333" s="19">
        <f t="shared" ref="I333:N336" si="93">I338</f>
        <v>0</v>
      </c>
      <c r="J333" s="19">
        <f t="shared" si="93"/>
        <v>0</v>
      </c>
      <c r="K333" s="19">
        <f t="shared" si="93"/>
        <v>0</v>
      </c>
      <c r="L333" s="19">
        <f t="shared" si="93"/>
        <v>0</v>
      </c>
      <c r="M333" s="19">
        <f t="shared" si="93"/>
        <v>0</v>
      </c>
      <c r="N333" s="19">
        <f t="shared" si="93"/>
        <v>0</v>
      </c>
      <c r="O333" s="81"/>
      <c r="P333" s="73"/>
      <c r="Q333" s="73"/>
      <c r="R333" s="73"/>
      <c r="S333" s="73"/>
      <c r="T333" s="73"/>
      <c r="U333" s="73"/>
      <c r="V333" s="73"/>
      <c r="W333" s="73"/>
      <c r="X333" s="73"/>
      <c r="Y333" s="5"/>
      <c r="Z333" s="5"/>
      <c r="AA333" s="2"/>
      <c r="AB333" s="2"/>
      <c r="AC333" s="2"/>
    </row>
    <row r="334" spans="1:29" ht="22.5" x14ac:dyDescent="0.25">
      <c r="A334" s="98"/>
      <c r="B334" s="99"/>
      <c r="C334" s="68"/>
      <c r="D334" s="68"/>
      <c r="E334" s="51"/>
      <c r="F334" s="27" t="s">
        <v>39</v>
      </c>
      <c r="G334" s="19">
        <f>H334+I334+J334+K334+L334+M334+N334+O334</f>
        <v>5901783.1500000004</v>
      </c>
      <c r="H334" s="19">
        <f>H339</f>
        <v>654322</v>
      </c>
      <c r="I334" s="19">
        <f t="shared" ref="I334:N334" si="94">I339</f>
        <v>1012248.46</v>
      </c>
      <c r="J334" s="19">
        <f t="shared" si="94"/>
        <v>1362598.46</v>
      </c>
      <c r="K334" s="19">
        <f t="shared" si="93"/>
        <v>1436307.23</v>
      </c>
      <c r="L334" s="19">
        <f t="shared" si="93"/>
        <v>1436307</v>
      </c>
      <c r="M334" s="19">
        <f t="shared" si="93"/>
        <v>0</v>
      </c>
      <c r="N334" s="19">
        <f t="shared" si="94"/>
        <v>0</v>
      </c>
      <c r="O334" s="81"/>
      <c r="P334" s="73"/>
      <c r="Q334" s="73"/>
      <c r="R334" s="73"/>
      <c r="S334" s="73"/>
      <c r="T334" s="73"/>
      <c r="U334" s="73"/>
      <c r="V334" s="73"/>
      <c r="W334" s="73"/>
      <c r="X334" s="73"/>
      <c r="Y334" s="5"/>
      <c r="Z334" s="5"/>
      <c r="AA334" s="2"/>
      <c r="AB334" s="2"/>
      <c r="AC334" s="2"/>
    </row>
    <row r="335" spans="1:29" ht="22.5" x14ac:dyDescent="0.25">
      <c r="A335" s="98"/>
      <c r="B335" s="99"/>
      <c r="C335" s="70"/>
      <c r="D335" s="70"/>
      <c r="E335" s="51"/>
      <c r="F335" s="27" t="s">
        <v>60</v>
      </c>
      <c r="G335" s="19">
        <f>H335+I335+J335+K335+L335+M335+N335+O335</f>
        <v>927102.17999999993</v>
      </c>
      <c r="H335" s="19">
        <f>H340</f>
        <v>34445</v>
      </c>
      <c r="I335" s="19">
        <f t="shared" si="93"/>
        <v>53276.239999999991</v>
      </c>
      <c r="J335" s="19">
        <f t="shared" si="93"/>
        <v>71715.710000000006</v>
      </c>
      <c r="K335" s="19">
        <f t="shared" si="93"/>
        <v>75595.12</v>
      </c>
      <c r="L335" s="19">
        <f t="shared" si="93"/>
        <v>292070.11</v>
      </c>
      <c r="M335" s="19">
        <f t="shared" si="93"/>
        <v>200000</v>
      </c>
      <c r="N335" s="19">
        <f t="shared" si="93"/>
        <v>200000</v>
      </c>
      <c r="O335" s="82"/>
      <c r="P335" s="74"/>
      <c r="Q335" s="74"/>
      <c r="R335" s="74"/>
      <c r="S335" s="74"/>
      <c r="T335" s="74"/>
      <c r="U335" s="74"/>
      <c r="V335" s="74"/>
      <c r="W335" s="74"/>
      <c r="X335" s="74"/>
      <c r="Y335" s="5"/>
      <c r="Z335" s="5"/>
      <c r="AA335" s="2"/>
      <c r="AB335" s="2"/>
      <c r="AC335" s="2"/>
    </row>
    <row r="336" spans="1:29" x14ac:dyDescent="0.25">
      <c r="A336" s="100"/>
      <c r="B336" s="101"/>
      <c r="C336" s="71"/>
      <c r="D336" s="71"/>
      <c r="E336" s="51"/>
      <c r="F336" s="27" t="s">
        <v>61</v>
      </c>
      <c r="G336" s="19">
        <f>H336+I336+J336+K336+L336+M336+N336+O336</f>
        <v>0</v>
      </c>
      <c r="H336" s="19">
        <f>H341</f>
        <v>0</v>
      </c>
      <c r="I336" s="19">
        <f t="shared" si="93"/>
        <v>0</v>
      </c>
      <c r="J336" s="19">
        <f t="shared" si="93"/>
        <v>0</v>
      </c>
      <c r="K336" s="19">
        <f t="shared" si="93"/>
        <v>0</v>
      </c>
      <c r="L336" s="19">
        <f t="shared" si="93"/>
        <v>0</v>
      </c>
      <c r="M336" s="19">
        <f t="shared" si="93"/>
        <v>0</v>
      </c>
      <c r="N336" s="19">
        <f t="shared" si="93"/>
        <v>0</v>
      </c>
      <c r="O336" s="82"/>
      <c r="P336" s="74"/>
      <c r="Q336" s="74"/>
      <c r="R336" s="74"/>
      <c r="S336" s="74"/>
      <c r="T336" s="74"/>
      <c r="U336" s="74"/>
      <c r="V336" s="74"/>
      <c r="W336" s="74"/>
      <c r="X336" s="74"/>
      <c r="Y336" s="5"/>
      <c r="Z336" s="5"/>
      <c r="AA336" s="2"/>
      <c r="AB336" s="2"/>
      <c r="AC336" s="2"/>
    </row>
    <row r="337" spans="1:29" x14ac:dyDescent="0.25">
      <c r="A337" s="81">
        <v>1</v>
      </c>
      <c r="B337" s="64" t="s">
        <v>143</v>
      </c>
      <c r="C337" s="67">
        <v>2020</v>
      </c>
      <c r="D337" s="67">
        <v>2026</v>
      </c>
      <c r="E337" s="51"/>
      <c r="F337" s="27" t="s">
        <v>37</v>
      </c>
      <c r="G337" s="19">
        <f>H337+I337+J337+K337+L337+M337+N337</f>
        <v>6828885.3300000001</v>
      </c>
      <c r="H337" s="19">
        <f>H338+H339+H340+H341</f>
        <v>688767</v>
      </c>
      <c r="I337" s="19">
        <f t="shared" ref="I337:N337" si="95">I338+I339+I340+I341</f>
        <v>1065524.7</v>
      </c>
      <c r="J337" s="19">
        <f t="shared" si="95"/>
        <v>1434314.17</v>
      </c>
      <c r="K337" s="19">
        <f t="shared" si="95"/>
        <v>1511902.35</v>
      </c>
      <c r="L337" s="19">
        <f t="shared" si="95"/>
        <v>1728377.1099999999</v>
      </c>
      <c r="M337" s="19">
        <f t="shared" si="95"/>
        <v>200000</v>
      </c>
      <c r="N337" s="19">
        <f t="shared" si="95"/>
        <v>200000</v>
      </c>
      <c r="O337" s="81" t="s">
        <v>75</v>
      </c>
      <c r="P337" s="73" t="s">
        <v>76</v>
      </c>
      <c r="Q337" s="197">
        <f>R337+S337+T337+U337+V337+W337+X337</f>
        <v>215931</v>
      </c>
      <c r="R337" s="73">
        <v>24373</v>
      </c>
      <c r="S337" s="73">
        <v>30042</v>
      </c>
      <c r="T337" s="73">
        <v>30128</v>
      </c>
      <c r="U337" s="73">
        <v>40573</v>
      </c>
      <c r="V337" s="73">
        <v>30312</v>
      </c>
      <c r="W337" s="73">
        <v>30246</v>
      </c>
      <c r="X337" s="73">
        <v>30257</v>
      </c>
      <c r="Y337" s="5"/>
      <c r="Z337" s="5"/>
      <c r="AA337" s="2"/>
      <c r="AB337" s="2"/>
      <c r="AC337" s="2"/>
    </row>
    <row r="338" spans="1:29" ht="33.75" x14ac:dyDescent="0.25">
      <c r="A338" s="81"/>
      <c r="B338" s="65"/>
      <c r="C338" s="68"/>
      <c r="D338" s="68"/>
      <c r="E338" s="51"/>
      <c r="F338" s="27" t="s">
        <v>40</v>
      </c>
      <c r="G338" s="19">
        <f>H338+I338+J338+K338+L338+M338+N338+O338</f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81"/>
      <c r="P338" s="73"/>
      <c r="Q338" s="197"/>
      <c r="R338" s="73"/>
      <c r="S338" s="73"/>
      <c r="T338" s="73"/>
      <c r="U338" s="73"/>
      <c r="V338" s="73"/>
      <c r="W338" s="73"/>
      <c r="X338" s="73"/>
      <c r="Y338" s="5"/>
      <c r="Z338" s="5"/>
      <c r="AA338" s="2"/>
      <c r="AB338" s="2"/>
      <c r="AC338" s="2"/>
    </row>
    <row r="339" spans="1:29" ht="22.5" x14ac:dyDescent="0.25">
      <c r="A339" s="81"/>
      <c r="B339" s="65"/>
      <c r="C339" s="68"/>
      <c r="D339" s="68"/>
      <c r="E339" s="51"/>
      <c r="F339" s="27" t="s">
        <v>39</v>
      </c>
      <c r="G339" s="19">
        <f>H339+I339+J339+K339+L339+M339+N339+O339</f>
        <v>5901783.1500000004</v>
      </c>
      <c r="H339" s="19">
        <v>654322</v>
      </c>
      <c r="I339" s="19">
        <f>654322+138241.37+94975.71+124709.38</f>
        <v>1012248.46</v>
      </c>
      <c r="J339" s="19">
        <v>1362598.46</v>
      </c>
      <c r="K339" s="19">
        <v>1436307.23</v>
      </c>
      <c r="L339" s="19">
        <v>1436307</v>
      </c>
      <c r="M339" s="19">
        <v>0</v>
      </c>
      <c r="N339" s="19">
        <v>0</v>
      </c>
      <c r="O339" s="81"/>
      <c r="P339" s="73"/>
      <c r="Q339" s="197"/>
      <c r="R339" s="73"/>
      <c r="S339" s="73"/>
      <c r="T339" s="73"/>
      <c r="U339" s="73"/>
      <c r="V339" s="73"/>
      <c r="W339" s="73"/>
      <c r="X339" s="73"/>
      <c r="Y339" s="5"/>
      <c r="Z339" s="5"/>
      <c r="AA339" s="2"/>
      <c r="AB339" s="2"/>
      <c r="AC339" s="2"/>
    </row>
    <row r="340" spans="1:29" ht="22.5" x14ac:dyDescent="0.25">
      <c r="A340" s="82"/>
      <c r="B340" s="66"/>
      <c r="C340" s="70"/>
      <c r="D340" s="70"/>
      <c r="E340" s="51"/>
      <c r="F340" s="27" t="s">
        <v>60</v>
      </c>
      <c r="G340" s="19">
        <f>H340+I340+J340+K340+L340+M340+N340</f>
        <v>927102.17999999993</v>
      </c>
      <c r="H340" s="19">
        <v>34445</v>
      </c>
      <c r="I340" s="19">
        <f>34438+30000+70000+7275.87+4998.72-93436.35</f>
        <v>53276.239999999991</v>
      </c>
      <c r="J340" s="19">
        <v>71715.710000000006</v>
      </c>
      <c r="K340" s="19">
        <v>75595.12</v>
      </c>
      <c r="L340" s="19">
        <v>292070.11</v>
      </c>
      <c r="M340" s="19">
        <v>200000</v>
      </c>
      <c r="N340" s="19">
        <v>200000</v>
      </c>
      <c r="O340" s="82"/>
      <c r="P340" s="74"/>
      <c r="Q340" s="198"/>
      <c r="R340" s="74"/>
      <c r="S340" s="74"/>
      <c r="T340" s="74"/>
      <c r="U340" s="74"/>
      <c r="V340" s="74"/>
      <c r="W340" s="74"/>
      <c r="X340" s="74"/>
      <c r="Y340" s="5"/>
      <c r="Z340" s="5"/>
      <c r="AA340" s="2"/>
      <c r="AB340" s="2"/>
      <c r="AC340" s="2"/>
    </row>
    <row r="341" spans="1:29" x14ac:dyDescent="0.25">
      <c r="A341" s="82"/>
      <c r="B341" s="66"/>
      <c r="C341" s="71"/>
      <c r="D341" s="71"/>
      <c r="E341" s="51"/>
      <c r="F341" s="27" t="s">
        <v>61</v>
      </c>
      <c r="G341" s="19">
        <f>H341+I341+J341+K341+L341+M341+N341+O341</f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82"/>
      <c r="P341" s="74"/>
      <c r="Q341" s="198"/>
      <c r="R341" s="74"/>
      <c r="S341" s="74"/>
      <c r="T341" s="74"/>
      <c r="U341" s="74"/>
      <c r="V341" s="74"/>
      <c r="W341" s="74"/>
      <c r="X341" s="74"/>
      <c r="Y341" s="5"/>
      <c r="Z341" s="5"/>
      <c r="AA341" s="2"/>
      <c r="AB341" s="2"/>
      <c r="AC341" s="2"/>
    </row>
    <row r="342" spans="1:29" x14ac:dyDescent="0.25">
      <c r="A342" s="105" t="s">
        <v>164</v>
      </c>
      <c r="B342" s="114"/>
      <c r="C342" s="67">
        <v>2020</v>
      </c>
      <c r="D342" s="67">
        <v>2026</v>
      </c>
      <c r="E342" s="40"/>
      <c r="F342" s="35" t="s">
        <v>37</v>
      </c>
      <c r="G342" s="21">
        <f>H342+I342+J342+K342+L342+M342+N342</f>
        <v>76424731.090000004</v>
      </c>
      <c r="H342" s="21">
        <f>H343+H344+H345+H346</f>
        <v>6542220.25</v>
      </c>
      <c r="I342" s="21">
        <f t="shared" ref="I342:N342" si="96">I343+I344+I345+I346</f>
        <v>16349296.199999999</v>
      </c>
      <c r="J342" s="21">
        <f t="shared" si="96"/>
        <v>19349577.379999999</v>
      </c>
      <c r="K342" s="21">
        <f t="shared" si="96"/>
        <v>5093068.49</v>
      </c>
      <c r="L342" s="21">
        <f t="shared" si="96"/>
        <v>21258788.77</v>
      </c>
      <c r="M342" s="21">
        <f t="shared" si="96"/>
        <v>3986800</v>
      </c>
      <c r="N342" s="21">
        <f t="shared" si="96"/>
        <v>3844980</v>
      </c>
      <c r="O342" s="85" t="s">
        <v>36</v>
      </c>
      <c r="P342" s="85" t="s">
        <v>36</v>
      </c>
      <c r="Q342" s="85" t="s">
        <v>36</v>
      </c>
      <c r="R342" s="85" t="s">
        <v>36</v>
      </c>
      <c r="S342" s="85" t="s">
        <v>36</v>
      </c>
      <c r="T342" s="85" t="s">
        <v>36</v>
      </c>
      <c r="U342" s="85" t="s">
        <v>36</v>
      </c>
      <c r="V342" s="85" t="s">
        <v>36</v>
      </c>
      <c r="W342" s="85" t="s">
        <v>36</v>
      </c>
      <c r="X342" s="85" t="s">
        <v>36</v>
      </c>
      <c r="Y342" s="192" t="s">
        <v>36</v>
      </c>
      <c r="Z342" s="192" t="s">
        <v>36</v>
      </c>
      <c r="AA342" s="2"/>
      <c r="AB342" s="2"/>
      <c r="AC342" s="2"/>
    </row>
    <row r="343" spans="1:29" ht="31.5" x14ac:dyDescent="0.25">
      <c r="A343" s="115"/>
      <c r="B343" s="116"/>
      <c r="C343" s="68"/>
      <c r="D343" s="68"/>
      <c r="E343" s="41"/>
      <c r="F343" s="35" t="s">
        <v>40</v>
      </c>
      <c r="G343" s="21">
        <f>H343+I343+J343+K343+L343+M343+N343+O343</f>
        <v>0</v>
      </c>
      <c r="H343" s="21">
        <f t="shared" ref="H343:N344" si="97">H207+H333</f>
        <v>0</v>
      </c>
      <c r="I343" s="21">
        <f t="shared" si="97"/>
        <v>0</v>
      </c>
      <c r="J343" s="21">
        <f t="shared" si="97"/>
        <v>0</v>
      </c>
      <c r="K343" s="21">
        <f t="shared" si="97"/>
        <v>0</v>
      </c>
      <c r="L343" s="21">
        <f t="shared" si="97"/>
        <v>0</v>
      </c>
      <c r="M343" s="21">
        <f t="shared" si="97"/>
        <v>0</v>
      </c>
      <c r="N343" s="21">
        <f t="shared" si="97"/>
        <v>0</v>
      </c>
      <c r="O343" s="85"/>
      <c r="P343" s="85"/>
      <c r="Q343" s="85"/>
      <c r="R343" s="85"/>
      <c r="S343" s="85"/>
      <c r="T343" s="85"/>
      <c r="U343" s="85"/>
      <c r="V343" s="85"/>
      <c r="W343" s="85"/>
      <c r="X343" s="85"/>
      <c r="Y343" s="195"/>
      <c r="Z343" s="195"/>
      <c r="AA343" s="2"/>
      <c r="AB343" s="2"/>
      <c r="AC343" s="2"/>
    </row>
    <row r="344" spans="1:29" ht="30.75" customHeight="1" x14ac:dyDescent="0.25">
      <c r="A344" s="115"/>
      <c r="B344" s="116"/>
      <c r="C344" s="68"/>
      <c r="D344" s="68"/>
      <c r="E344" s="43"/>
      <c r="F344" s="35" t="s">
        <v>39</v>
      </c>
      <c r="G344" s="21">
        <f>H344+I344+J344+K344+L344+M344+N344+O344</f>
        <v>51389335.239999995</v>
      </c>
      <c r="H344" s="21">
        <f t="shared" si="97"/>
        <v>3963926.68</v>
      </c>
      <c r="I344" s="21">
        <f t="shared" si="97"/>
        <v>13375003.539999999</v>
      </c>
      <c r="J344" s="21">
        <f t="shared" si="97"/>
        <v>15898954.68</v>
      </c>
      <c r="K344" s="21">
        <f t="shared" si="97"/>
        <v>1436307.23</v>
      </c>
      <c r="L344" s="21">
        <f t="shared" si="97"/>
        <v>16715143.109999999</v>
      </c>
      <c r="M344" s="21">
        <f t="shared" si="97"/>
        <v>0</v>
      </c>
      <c r="N344" s="21">
        <f t="shared" si="97"/>
        <v>0</v>
      </c>
      <c r="O344" s="85"/>
      <c r="P344" s="85"/>
      <c r="Q344" s="85"/>
      <c r="R344" s="85"/>
      <c r="S344" s="85"/>
      <c r="T344" s="85"/>
      <c r="U344" s="85"/>
      <c r="V344" s="85"/>
      <c r="W344" s="85"/>
      <c r="X344" s="85"/>
      <c r="Y344" s="196"/>
      <c r="Z344" s="196"/>
      <c r="AA344" s="2"/>
      <c r="AB344" s="2"/>
      <c r="AC344" s="2"/>
    </row>
    <row r="345" spans="1:29" ht="31.5" x14ac:dyDescent="0.25">
      <c r="A345" s="115"/>
      <c r="B345" s="116"/>
      <c r="C345" s="70"/>
      <c r="D345" s="70"/>
      <c r="E345" s="43"/>
      <c r="F345" s="35" t="s">
        <v>60</v>
      </c>
      <c r="G345" s="21">
        <f>H345+I345+J345+K345+L345+M345+N345+O345</f>
        <v>25035395.850000001</v>
      </c>
      <c r="H345" s="21">
        <f>H209+H335</f>
        <v>2578293.5700000003</v>
      </c>
      <c r="I345" s="21">
        <f t="shared" ref="I345:N345" si="98">I209+I335</f>
        <v>2974292.6599999992</v>
      </c>
      <c r="J345" s="21">
        <f t="shared" si="98"/>
        <v>3450622.7</v>
      </c>
      <c r="K345" s="21">
        <f t="shared" ref="K345:M346" si="99">K209+K335</f>
        <v>3656761.2600000002</v>
      </c>
      <c r="L345" s="21">
        <f>L209+L335</f>
        <v>4543645.66</v>
      </c>
      <c r="M345" s="21">
        <f t="shared" si="99"/>
        <v>3986800</v>
      </c>
      <c r="N345" s="21">
        <f t="shared" si="98"/>
        <v>3844980</v>
      </c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6"/>
      <c r="Z345" s="6"/>
      <c r="AA345" s="2"/>
      <c r="AB345" s="2"/>
      <c r="AC345" s="2"/>
    </row>
    <row r="346" spans="1:29" x14ac:dyDescent="0.25">
      <c r="A346" s="117"/>
      <c r="B346" s="118"/>
      <c r="C346" s="71"/>
      <c r="D346" s="71"/>
      <c r="E346" s="43"/>
      <c r="F346" s="35" t="s">
        <v>61</v>
      </c>
      <c r="G346" s="21">
        <f>H346+I346+J346+K346+L346+M346+N346+O346</f>
        <v>0</v>
      </c>
      <c r="H346" s="21">
        <f>H210+H336</f>
        <v>0</v>
      </c>
      <c r="I346" s="21">
        <f t="shared" ref="I346:N346" si="100">I210+I336</f>
        <v>0</v>
      </c>
      <c r="J346" s="21">
        <f t="shared" si="100"/>
        <v>0</v>
      </c>
      <c r="K346" s="21">
        <f t="shared" si="99"/>
        <v>0</v>
      </c>
      <c r="L346" s="21">
        <f t="shared" si="99"/>
        <v>0</v>
      </c>
      <c r="M346" s="21">
        <f t="shared" si="99"/>
        <v>0</v>
      </c>
      <c r="N346" s="21">
        <f t="shared" si="100"/>
        <v>0</v>
      </c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6"/>
      <c r="Z346" s="6"/>
      <c r="AA346" s="2"/>
      <c r="AB346" s="2"/>
      <c r="AC346" s="2"/>
    </row>
    <row r="347" spans="1:29" ht="39" customHeight="1" x14ac:dyDescent="0.25">
      <c r="A347" s="179" t="s">
        <v>4</v>
      </c>
      <c r="B347" s="113"/>
      <c r="C347" s="14">
        <v>2020</v>
      </c>
      <c r="D347" s="14">
        <v>2026</v>
      </c>
      <c r="E347" s="3" t="s">
        <v>36</v>
      </c>
      <c r="F347" s="124" t="s">
        <v>36</v>
      </c>
      <c r="G347" s="125"/>
      <c r="H347" s="125"/>
      <c r="I347" s="125"/>
      <c r="J347" s="125"/>
      <c r="K347" s="125"/>
      <c r="L347" s="125"/>
      <c r="M347" s="125"/>
      <c r="N347" s="126"/>
      <c r="O347" s="9" t="s">
        <v>36</v>
      </c>
      <c r="P347" s="9" t="s">
        <v>36</v>
      </c>
      <c r="Q347" s="9" t="s">
        <v>36</v>
      </c>
      <c r="R347" s="9" t="s">
        <v>36</v>
      </c>
      <c r="S347" s="9" t="s">
        <v>36</v>
      </c>
      <c r="T347" s="9" t="s">
        <v>36</v>
      </c>
      <c r="U347" s="9" t="s">
        <v>36</v>
      </c>
      <c r="V347" s="9" t="s">
        <v>36</v>
      </c>
      <c r="W347" s="9" t="s">
        <v>36</v>
      </c>
      <c r="X347" s="9" t="s">
        <v>36</v>
      </c>
      <c r="Y347" s="2"/>
      <c r="Z347" s="2"/>
      <c r="AA347" s="2"/>
      <c r="AB347" s="2"/>
      <c r="AC347" s="2"/>
    </row>
    <row r="348" spans="1:29" ht="39.75" customHeight="1" x14ac:dyDescent="0.25">
      <c r="A348" s="87" t="s">
        <v>165</v>
      </c>
      <c r="B348" s="178"/>
      <c r="C348" s="12">
        <v>2020</v>
      </c>
      <c r="D348" s="12">
        <v>2026</v>
      </c>
      <c r="E348" s="50" t="s">
        <v>11</v>
      </c>
      <c r="F348" s="3" t="s">
        <v>36</v>
      </c>
      <c r="G348" s="3" t="s">
        <v>36</v>
      </c>
      <c r="H348" s="3" t="s">
        <v>36</v>
      </c>
      <c r="I348" s="3" t="s">
        <v>36</v>
      </c>
      <c r="J348" s="3" t="s">
        <v>36</v>
      </c>
      <c r="K348" s="3" t="s">
        <v>36</v>
      </c>
      <c r="L348" s="3" t="s">
        <v>36</v>
      </c>
      <c r="M348" s="3" t="s">
        <v>36</v>
      </c>
      <c r="N348" s="3" t="s">
        <v>36</v>
      </c>
      <c r="O348" s="9" t="s">
        <v>36</v>
      </c>
      <c r="P348" s="9" t="s">
        <v>36</v>
      </c>
      <c r="Q348" s="9" t="s">
        <v>36</v>
      </c>
      <c r="R348" s="9" t="s">
        <v>36</v>
      </c>
      <c r="S348" s="9" t="s">
        <v>36</v>
      </c>
      <c r="T348" s="9" t="s">
        <v>36</v>
      </c>
      <c r="U348" s="9" t="s">
        <v>36</v>
      </c>
      <c r="V348" s="9" t="s">
        <v>36</v>
      </c>
      <c r="W348" s="9" t="s">
        <v>36</v>
      </c>
      <c r="X348" s="9" t="s">
        <v>36</v>
      </c>
      <c r="Y348" s="2"/>
      <c r="Z348" s="2"/>
      <c r="AA348" s="2"/>
      <c r="AB348" s="2"/>
      <c r="AC348" s="2"/>
    </row>
    <row r="349" spans="1:29" x14ac:dyDescent="0.25">
      <c r="A349" s="111" t="s">
        <v>10</v>
      </c>
      <c r="B349" s="97"/>
      <c r="C349" s="67">
        <v>2020</v>
      </c>
      <c r="D349" s="67">
        <v>2026</v>
      </c>
      <c r="E349" s="67" t="s">
        <v>49</v>
      </c>
      <c r="F349" s="27" t="s">
        <v>37</v>
      </c>
      <c r="G349" s="19">
        <f t="shared" ref="G349:G354" si="101">H349+I349+J349+K349+L349+M349+N349</f>
        <v>119640725.17</v>
      </c>
      <c r="H349" s="19">
        <f>H350+H351+H352+H353</f>
        <v>14266700.16</v>
      </c>
      <c r="I349" s="19">
        <f t="shared" ref="I349:N349" si="102">I350+I351+I352+I353</f>
        <v>13703261.829999998</v>
      </c>
      <c r="J349" s="19">
        <f t="shared" si="102"/>
        <v>15417009.210000001</v>
      </c>
      <c r="K349" s="19">
        <f t="shared" si="102"/>
        <v>23726519.600000001</v>
      </c>
      <c r="L349" s="19">
        <f>L350+L351+L352+L353</f>
        <v>21041321.27</v>
      </c>
      <c r="M349" s="19">
        <f t="shared" si="102"/>
        <v>14553593.050000001</v>
      </c>
      <c r="N349" s="19">
        <f t="shared" si="102"/>
        <v>16932320.050000001</v>
      </c>
      <c r="O349" s="54" t="s">
        <v>36</v>
      </c>
      <c r="P349" s="54" t="s">
        <v>36</v>
      </c>
      <c r="Q349" s="54" t="s">
        <v>36</v>
      </c>
      <c r="R349" s="54" t="s">
        <v>36</v>
      </c>
      <c r="S349" s="54" t="s">
        <v>36</v>
      </c>
      <c r="T349" s="54" t="s">
        <v>36</v>
      </c>
      <c r="U349" s="54" t="s">
        <v>36</v>
      </c>
      <c r="V349" s="54" t="s">
        <v>36</v>
      </c>
      <c r="W349" s="54" t="s">
        <v>36</v>
      </c>
      <c r="X349" s="54" t="s">
        <v>36</v>
      </c>
      <c r="Y349" s="2"/>
      <c r="Z349" s="2"/>
      <c r="AA349" s="2"/>
      <c r="AB349" s="2"/>
      <c r="AC349" s="2"/>
    </row>
    <row r="350" spans="1:29" ht="33.75" x14ac:dyDescent="0.25">
      <c r="A350" s="98"/>
      <c r="B350" s="99"/>
      <c r="C350" s="68"/>
      <c r="D350" s="68"/>
      <c r="E350" s="68"/>
      <c r="F350" s="27" t="s">
        <v>40</v>
      </c>
      <c r="G350" s="19">
        <f t="shared" si="101"/>
        <v>0</v>
      </c>
      <c r="H350" s="19">
        <f t="shared" ref="H350:N353" si="103">H355+H360+H365+H370+H375</f>
        <v>0</v>
      </c>
      <c r="I350" s="19">
        <f t="shared" si="103"/>
        <v>0</v>
      </c>
      <c r="J350" s="19">
        <f t="shared" si="103"/>
        <v>0</v>
      </c>
      <c r="K350" s="19">
        <f t="shared" si="103"/>
        <v>0</v>
      </c>
      <c r="L350" s="19">
        <f t="shared" si="103"/>
        <v>0</v>
      </c>
      <c r="M350" s="19">
        <f t="shared" si="103"/>
        <v>0</v>
      </c>
      <c r="N350" s="19">
        <f t="shared" si="103"/>
        <v>0</v>
      </c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2"/>
      <c r="Z350" s="2"/>
      <c r="AA350" s="2"/>
      <c r="AB350" s="2"/>
      <c r="AC350" s="2"/>
    </row>
    <row r="351" spans="1:29" ht="22.5" x14ac:dyDescent="0.25">
      <c r="A351" s="98"/>
      <c r="B351" s="99"/>
      <c r="C351" s="68"/>
      <c r="D351" s="68"/>
      <c r="E351" s="69"/>
      <c r="F351" s="27" t="s">
        <v>39</v>
      </c>
      <c r="G351" s="19">
        <f t="shared" si="101"/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9">
        <v>0</v>
      </c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2"/>
      <c r="Z351" s="2"/>
      <c r="AA351" s="2"/>
      <c r="AB351" s="2"/>
      <c r="AC351" s="2"/>
    </row>
    <row r="352" spans="1:29" ht="22.5" x14ac:dyDescent="0.25">
      <c r="A352" s="98"/>
      <c r="B352" s="99"/>
      <c r="C352" s="70"/>
      <c r="D352" s="70"/>
      <c r="E352" s="13"/>
      <c r="F352" s="27" t="s">
        <v>60</v>
      </c>
      <c r="G352" s="19">
        <f t="shared" si="101"/>
        <v>119640725.17</v>
      </c>
      <c r="H352" s="19">
        <f t="shared" si="103"/>
        <v>14266700.16</v>
      </c>
      <c r="I352" s="19">
        <f t="shared" si="103"/>
        <v>13703261.829999998</v>
      </c>
      <c r="J352" s="19">
        <f t="shared" si="103"/>
        <v>15417009.210000001</v>
      </c>
      <c r="K352" s="19">
        <f>K357+K362+K367+K372+K377+K382</f>
        <v>23726519.600000001</v>
      </c>
      <c r="L352" s="19">
        <f>L357+L362+L367+L372+L377+L387+L382+L392</f>
        <v>21041321.27</v>
      </c>
      <c r="M352" s="19">
        <f t="shared" ref="M352:N352" si="104">M357+M362+M367+M372+M377+M387+M382+M392</f>
        <v>14553593.050000001</v>
      </c>
      <c r="N352" s="19">
        <f t="shared" si="104"/>
        <v>16932320.050000001</v>
      </c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2"/>
      <c r="Z352" s="2"/>
      <c r="AA352" s="2"/>
      <c r="AB352" s="2"/>
      <c r="AC352" s="2"/>
    </row>
    <row r="353" spans="1:29" x14ac:dyDescent="0.25">
      <c r="A353" s="100"/>
      <c r="B353" s="101"/>
      <c r="C353" s="71"/>
      <c r="D353" s="71"/>
      <c r="E353" s="13"/>
      <c r="F353" s="27" t="s">
        <v>61</v>
      </c>
      <c r="G353" s="19">
        <f t="shared" si="101"/>
        <v>0</v>
      </c>
      <c r="H353" s="19">
        <f t="shared" si="103"/>
        <v>0</v>
      </c>
      <c r="I353" s="19">
        <f t="shared" si="103"/>
        <v>0</v>
      </c>
      <c r="J353" s="19">
        <f t="shared" si="103"/>
        <v>0</v>
      </c>
      <c r="K353" s="19">
        <f t="shared" si="103"/>
        <v>0</v>
      </c>
      <c r="L353" s="19">
        <f t="shared" si="103"/>
        <v>0</v>
      </c>
      <c r="M353" s="19">
        <f t="shared" si="103"/>
        <v>0</v>
      </c>
      <c r="N353" s="19">
        <f t="shared" si="103"/>
        <v>0</v>
      </c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2"/>
      <c r="Z353" s="2"/>
      <c r="AA353" s="2"/>
      <c r="AB353" s="2"/>
      <c r="AC353" s="2"/>
    </row>
    <row r="354" spans="1:29" x14ac:dyDescent="0.25">
      <c r="A354" s="67">
        <v>1</v>
      </c>
      <c r="B354" s="162" t="s">
        <v>89</v>
      </c>
      <c r="C354" s="67">
        <v>2020</v>
      </c>
      <c r="D354" s="67">
        <v>2026</v>
      </c>
      <c r="E354" s="67" t="s">
        <v>48</v>
      </c>
      <c r="F354" s="27" t="s">
        <v>37</v>
      </c>
      <c r="G354" s="19">
        <f t="shared" si="101"/>
        <v>17106892.810000002</v>
      </c>
      <c r="H354" s="19">
        <f>H355+H356+H357+H358</f>
        <v>1953903.35</v>
      </c>
      <c r="I354" s="19">
        <f t="shared" ref="I354:N354" si="105">I355+I356+I357+I358</f>
        <v>1899997.53</v>
      </c>
      <c r="J354" s="19">
        <f t="shared" si="105"/>
        <v>2236901.2000000002</v>
      </c>
      <c r="K354" s="19">
        <f t="shared" si="105"/>
        <v>2191185.2200000002</v>
      </c>
      <c r="L354" s="19">
        <f t="shared" si="105"/>
        <v>3604905.51</v>
      </c>
      <c r="M354" s="19">
        <f>M355+M356+M357+M358</f>
        <v>2610000</v>
      </c>
      <c r="N354" s="19">
        <f t="shared" si="105"/>
        <v>2610000</v>
      </c>
      <c r="O354" s="67" t="s">
        <v>77</v>
      </c>
      <c r="P354" s="54" t="s">
        <v>41</v>
      </c>
      <c r="Q354" s="54">
        <v>100</v>
      </c>
      <c r="R354" s="54">
        <v>100</v>
      </c>
      <c r="S354" s="54">
        <v>100</v>
      </c>
      <c r="T354" s="54">
        <v>100</v>
      </c>
      <c r="U354" s="54">
        <v>100</v>
      </c>
      <c r="V354" s="54">
        <v>100</v>
      </c>
      <c r="W354" s="54">
        <v>100</v>
      </c>
      <c r="X354" s="54">
        <v>100</v>
      </c>
      <c r="Y354" s="2"/>
      <c r="Z354" s="2"/>
      <c r="AA354" s="2"/>
      <c r="AB354" s="2"/>
      <c r="AC354" s="2"/>
    </row>
    <row r="355" spans="1:29" ht="33.75" x14ac:dyDescent="0.25">
      <c r="A355" s="68"/>
      <c r="B355" s="163"/>
      <c r="C355" s="68"/>
      <c r="D355" s="68"/>
      <c r="E355" s="68"/>
      <c r="F355" s="27" t="s">
        <v>40</v>
      </c>
      <c r="G355" s="19">
        <f>H355+I355+J355+K355+L355+M355+N355+O355</f>
        <v>0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  <c r="N355" s="19">
        <v>0</v>
      </c>
      <c r="O355" s="70"/>
      <c r="P355" s="55"/>
      <c r="Q355" s="55"/>
      <c r="R355" s="55"/>
      <c r="S355" s="55"/>
      <c r="T355" s="55"/>
      <c r="U355" s="55"/>
      <c r="V355" s="55"/>
      <c r="W355" s="55"/>
      <c r="X355" s="55"/>
      <c r="Y355" s="2"/>
      <c r="Z355" s="2"/>
      <c r="AA355" s="2"/>
      <c r="AB355" s="2"/>
      <c r="AC355" s="2"/>
    </row>
    <row r="356" spans="1:29" ht="22.5" x14ac:dyDescent="0.25">
      <c r="A356" s="68"/>
      <c r="B356" s="163"/>
      <c r="C356" s="68"/>
      <c r="D356" s="68"/>
      <c r="E356" s="69"/>
      <c r="F356" s="27" t="s">
        <v>39</v>
      </c>
      <c r="G356" s="19">
        <f>H356+I356+J356+K356+L356+M356+N356+O356</f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70"/>
      <c r="P356" s="55"/>
      <c r="Q356" s="55"/>
      <c r="R356" s="55"/>
      <c r="S356" s="55"/>
      <c r="T356" s="55"/>
      <c r="U356" s="55"/>
      <c r="V356" s="55"/>
      <c r="W356" s="55"/>
      <c r="X356" s="55"/>
      <c r="Y356" s="2"/>
      <c r="Z356" s="2"/>
      <c r="AA356" s="2"/>
      <c r="AB356" s="2"/>
      <c r="AC356" s="2"/>
    </row>
    <row r="357" spans="1:29" ht="22.5" x14ac:dyDescent="0.25">
      <c r="A357" s="70"/>
      <c r="B357" s="164"/>
      <c r="C357" s="70"/>
      <c r="D357" s="70"/>
      <c r="E357" s="51"/>
      <c r="F357" s="27" t="s">
        <v>60</v>
      </c>
      <c r="G357" s="19">
        <f>H357+I357+J357+K357+L357+M357+N357+O357</f>
        <v>17106892.810000002</v>
      </c>
      <c r="H357" s="19">
        <v>1953903.35</v>
      </c>
      <c r="I357" s="19">
        <v>1899997.53</v>
      </c>
      <c r="J357" s="19">
        <v>2236901.2000000002</v>
      </c>
      <c r="K357" s="19">
        <v>2191185.2200000002</v>
      </c>
      <c r="L357" s="19">
        <v>3604905.51</v>
      </c>
      <c r="M357" s="19">
        <v>2610000</v>
      </c>
      <c r="N357" s="19">
        <v>2610000</v>
      </c>
      <c r="O357" s="70"/>
      <c r="P357" s="56"/>
      <c r="Q357" s="56"/>
      <c r="R357" s="56"/>
      <c r="S357" s="56"/>
      <c r="T357" s="56"/>
      <c r="U357" s="56"/>
      <c r="V357" s="56"/>
      <c r="W357" s="56"/>
      <c r="X357" s="56"/>
      <c r="Y357" s="2"/>
      <c r="Z357" s="2"/>
      <c r="AA357" s="2"/>
      <c r="AB357" s="2"/>
      <c r="AC357" s="2"/>
    </row>
    <row r="358" spans="1:29" x14ac:dyDescent="0.25">
      <c r="A358" s="71"/>
      <c r="B358" s="165"/>
      <c r="C358" s="71"/>
      <c r="D358" s="71"/>
      <c r="E358" s="51"/>
      <c r="F358" s="27" t="s">
        <v>61</v>
      </c>
      <c r="G358" s="19">
        <f>H358+I358+J358+K358+L358+M358+N358+O358</f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71"/>
      <c r="P358" s="57"/>
      <c r="Q358" s="57"/>
      <c r="R358" s="57"/>
      <c r="S358" s="57"/>
      <c r="T358" s="57"/>
      <c r="U358" s="57"/>
      <c r="V358" s="57"/>
      <c r="W358" s="57"/>
      <c r="X358" s="57"/>
      <c r="Y358" s="2"/>
      <c r="Z358" s="2"/>
      <c r="AA358" s="2"/>
      <c r="AB358" s="2"/>
      <c r="AC358" s="2"/>
    </row>
    <row r="359" spans="1:29" x14ac:dyDescent="0.25">
      <c r="A359" s="67">
        <v>2</v>
      </c>
      <c r="B359" s="162" t="s">
        <v>90</v>
      </c>
      <c r="C359" s="67">
        <v>2020</v>
      </c>
      <c r="D359" s="67">
        <v>2026</v>
      </c>
      <c r="E359" s="51"/>
      <c r="F359" s="27" t="s">
        <v>37</v>
      </c>
      <c r="G359" s="19">
        <f>H359+I359+J359+K359+L359+M359+N359</f>
        <v>59392644.840000004</v>
      </c>
      <c r="H359" s="19">
        <f>H360+H361+H362+H363</f>
        <v>11696961.890000001</v>
      </c>
      <c r="I359" s="19">
        <f t="shared" ref="I359:N359" si="106">I360+I361+I362+I363</f>
        <v>11385854.209999999</v>
      </c>
      <c r="J359" s="19">
        <f t="shared" si="106"/>
        <v>12486134.01</v>
      </c>
      <c r="K359" s="19">
        <f t="shared" si="106"/>
        <v>14516074.73</v>
      </c>
      <c r="L359" s="19">
        <f t="shared" si="106"/>
        <v>9307620</v>
      </c>
      <c r="M359" s="19">
        <f t="shared" si="106"/>
        <v>0</v>
      </c>
      <c r="N359" s="19">
        <f t="shared" si="106"/>
        <v>0</v>
      </c>
      <c r="O359" s="67" t="s">
        <v>45</v>
      </c>
      <c r="P359" s="54" t="s">
        <v>41</v>
      </c>
      <c r="Q359" s="54">
        <v>100</v>
      </c>
      <c r="R359" s="54">
        <v>100</v>
      </c>
      <c r="S359" s="54">
        <v>100</v>
      </c>
      <c r="T359" s="54">
        <v>100</v>
      </c>
      <c r="U359" s="54">
        <v>100</v>
      </c>
      <c r="V359" s="54">
        <v>100</v>
      </c>
      <c r="W359" s="54">
        <v>100</v>
      </c>
      <c r="X359" s="54">
        <v>100</v>
      </c>
      <c r="Y359" s="2"/>
      <c r="Z359" s="2"/>
      <c r="AA359" s="2"/>
      <c r="AB359" s="2"/>
      <c r="AC359" s="2"/>
    </row>
    <row r="360" spans="1:29" ht="33.75" x14ac:dyDescent="0.25">
      <c r="A360" s="68"/>
      <c r="B360" s="163"/>
      <c r="C360" s="68"/>
      <c r="D360" s="68"/>
      <c r="E360" s="51"/>
      <c r="F360" s="27" t="s">
        <v>40</v>
      </c>
      <c r="G360" s="19">
        <f>H360+I360+J360+K360+L360+M360+N360+O360</f>
        <v>0</v>
      </c>
      <c r="H360" s="19"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  <c r="N360" s="19">
        <v>0</v>
      </c>
      <c r="O360" s="68"/>
      <c r="P360" s="55"/>
      <c r="Q360" s="55"/>
      <c r="R360" s="55"/>
      <c r="S360" s="55"/>
      <c r="T360" s="55"/>
      <c r="U360" s="55"/>
      <c r="V360" s="55"/>
      <c r="W360" s="55"/>
      <c r="X360" s="55"/>
      <c r="Y360" s="2"/>
      <c r="Z360" s="2"/>
      <c r="AA360" s="2"/>
      <c r="AB360" s="2"/>
      <c r="AC360" s="2"/>
    </row>
    <row r="361" spans="1:29" ht="22.5" x14ac:dyDescent="0.25">
      <c r="A361" s="68"/>
      <c r="B361" s="163"/>
      <c r="C361" s="68"/>
      <c r="D361" s="68"/>
      <c r="E361" s="51"/>
      <c r="F361" s="27" t="s">
        <v>39</v>
      </c>
      <c r="G361" s="19">
        <f>H361+I361+J361+K361+L361+M361+N361+O361</f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68"/>
      <c r="P361" s="55"/>
      <c r="Q361" s="55"/>
      <c r="R361" s="55"/>
      <c r="S361" s="55"/>
      <c r="T361" s="55"/>
      <c r="U361" s="55"/>
      <c r="V361" s="55"/>
      <c r="W361" s="55"/>
      <c r="X361" s="55"/>
      <c r="Y361" s="2"/>
      <c r="Z361" s="2"/>
      <c r="AA361" s="2"/>
      <c r="AB361" s="2"/>
      <c r="AC361" s="2"/>
    </row>
    <row r="362" spans="1:29" ht="22.5" x14ac:dyDescent="0.25">
      <c r="A362" s="70"/>
      <c r="B362" s="164"/>
      <c r="C362" s="70"/>
      <c r="D362" s="70"/>
      <c r="E362" s="51"/>
      <c r="F362" s="27" t="s">
        <v>60</v>
      </c>
      <c r="G362" s="19">
        <f>H362+I362+J362+K362+L362+M362+N362+O362</f>
        <v>59392644.840000004</v>
      </c>
      <c r="H362" s="19">
        <v>11696961.890000001</v>
      </c>
      <c r="I362" s="19">
        <f>10088229.12-38498-197319.67-350000-633000-46583-9280-194740.02+2015.79+21526.47+1987520.15+506715.16-1777400+459650.12+151281.29+1415736.8</f>
        <v>11385854.209999999</v>
      </c>
      <c r="J362" s="19">
        <v>12486134.01</v>
      </c>
      <c r="K362" s="19">
        <v>14516074.73</v>
      </c>
      <c r="L362" s="19">
        <v>9307620</v>
      </c>
      <c r="M362" s="19">
        <v>0</v>
      </c>
      <c r="N362" s="19">
        <v>0</v>
      </c>
      <c r="O362" s="70"/>
      <c r="P362" s="56"/>
      <c r="Q362" s="56"/>
      <c r="R362" s="56"/>
      <c r="S362" s="56"/>
      <c r="T362" s="56"/>
      <c r="U362" s="56"/>
      <c r="V362" s="56"/>
      <c r="W362" s="56"/>
      <c r="X362" s="56"/>
      <c r="Y362" s="2"/>
      <c r="Z362" s="2"/>
      <c r="AA362" s="2"/>
      <c r="AB362" s="2"/>
      <c r="AC362" s="2"/>
    </row>
    <row r="363" spans="1:29" x14ac:dyDescent="0.25">
      <c r="A363" s="71"/>
      <c r="B363" s="165"/>
      <c r="C363" s="71"/>
      <c r="D363" s="71"/>
      <c r="E363" s="51"/>
      <c r="F363" s="27" t="s">
        <v>61</v>
      </c>
      <c r="G363" s="19">
        <f>H363+I363+J363+K363+L363+M363+N363+O363</f>
        <v>0</v>
      </c>
      <c r="H363" s="19">
        <v>0</v>
      </c>
      <c r="I363" s="19">
        <v>0</v>
      </c>
      <c r="J363" s="19">
        <v>0</v>
      </c>
      <c r="K363" s="19">
        <v>0</v>
      </c>
      <c r="L363" s="19">
        <v>0</v>
      </c>
      <c r="M363" s="19">
        <v>0</v>
      </c>
      <c r="N363" s="19">
        <v>0</v>
      </c>
      <c r="O363" s="71"/>
      <c r="P363" s="57"/>
      <c r="Q363" s="57"/>
      <c r="R363" s="57"/>
      <c r="S363" s="57"/>
      <c r="T363" s="57"/>
      <c r="U363" s="57"/>
      <c r="V363" s="57"/>
      <c r="W363" s="57"/>
      <c r="X363" s="57"/>
      <c r="Y363" s="2"/>
      <c r="Z363" s="2"/>
      <c r="AA363" s="2"/>
      <c r="AB363" s="2"/>
      <c r="AC363" s="2"/>
    </row>
    <row r="364" spans="1:29" x14ac:dyDescent="0.25">
      <c r="A364" s="67">
        <v>3</v>
      </c>
      <c r="B364" s="162" t="s">
        <v>91</v>
      </c>
      <c r="C364" s="67">
        <v>2020</v>
      </c>
      <c r="D364" s="67">
        <v>2026</v>
      </c>
      <c r="E364" s="51"/>
      <c r="F364" s="27" t="s">
        <v>37</v>
      </c>
      <c r="G364" s="19">
        <f>H364+I364+J364+K364+L364+M364+N364</f>
        <v>198000</v>
      </c>
      <c r="H364" s="19">
        <f>H365+H366+H367+H368</f>
        <v>198000</v>
      </c>
      <c r="I364" s="19">
        <f t="shared" ref="I364:N364" si="107">I365+I366+I367+I368</f>
        <v>0</v>
      </c>
      <c r="J364" s="19">
        <f t="shared" si="107"/>
        <v>0</v>
      </c>
      <c r="K364" s="19">
        <f t="shared" si="107"/>
        <v>0</v>
      </c>
      <c r="L364" s="19">
        <f t="shared" si="107"/>
        <v>0</v>
      </c>
      <c r="M364" s="19">
        <f t="shared" si="107"/>
        <v>0</v>
      </c>
      <c r="N364" s="19">
        <f t="shared" si="107"/>
        <v>0</v>
      </c>
      <c r="O364" s="67" t="s">
        <v>45</v>
      </c>
      <c r="P364" s="54" t="s">
        <v>41</v>
      </c>
      <c r="Q364" s="54">
        <v>35</v>
      </c>
      <c r="R364" s="54">
        <v>30</v>
      </c>
      <c r="S364" s="54">
        <v>30</v>
      </c>
      <c r="T364" s="54">
        <v>35</v>
      </c>
      <c r="U364" s="54">
        <v>35</v>
      </c>
      <c r="V364" s="54">
        <v>35</v>
      </c>
      <c r="W364" s="54">
        <v>35</v>
      </c>
      <c r="X364" s="54">
        <v>35</v>
      </c>
      <c r="Y364" s="2"/>
      <c r="Z364" s="2"/>
      <c r="AA364" s="2"/>
      <c r="AB364" s="2"/>
      <c r="AC364" s="2"/>
    </row>
    <row r="365" spans="1:29" ht="33.75" x14ac:dyDescent="0.25">
      <c r="A365" s="68"/>
      <c r="B365" s="163"/>
      <c r="C365" s="68"/>
      <c r="D365" s="68"/>
      <c r="E365" s="51"/>
      <c r="F365" s="27" t="s">
        <v>40</v>
      </c>
      <c r="G365" s="19">
        <f>H365+I365+J365+K365+L365+M365+N365+O365</f>
        <v>0</v>
      </c>
      <c r="H365" s="19">
        <v>0</v>
      </c>
      <c r="I365" s="19">
        <v>0</v>
      </c>
      <c r="J365" s="19">
        <v>0</v>
      </c>
      <c r="K365" s="19">
        <v>0</v>
      </c>
      <c r="L365" s="19">
        <v>0</v>
      </c>
      <c r="M365" s="19">
        <v>0</v>
      </c>
      <c r="N365" s="19">
        <v>0</v>
      </c>
      <c r="O365" s="68"/>
      <c r="P365" s="55"/>
      <c r="Q365" s="55"/>
      <c r="R365" s="55"/>
      <c r="S365" s="55"/>
      <c r="T365" s="55"/>
      <c r="U365" s="55"/>
      <c r="V365" s="55"/>
      <c r="W365" s="55"/>
      <c r="X365" s="55"/>
      <c r="Y365" s="2"/>
      <c r="Z365" s="2"/>
      <c r="AA365" s="2"/>
      <c r="AB365" s="2"/>
      <c r="AC365" s="2"/>
    </row>
    <row r="366" spans="1:29" ht="22.5" x14ac:dyDescent="0.25">
      <c r="A366" s="68"/>
      <c r="B366" s="163"/>
      <c r="C366" s="68"/>
      <c r="D366" s="68"/>
      <c r="E366" s="51"/>
      <c r="F366" s="27" t="s">
        <v>39</v>
      </c>
      <c r="G366" s="19">
        <f>H366+I366+J366+K366+L366+M366+N366+O366</f>
        <v>0</v>
      </c>
      <c r="H366" s="19"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0</v>
      </c>
      <c r="N366" s="19">
        <v>0</v>
      </c>
      <c r="O366" s="68"/>
      <c r="P366" s="55"/>
      <c r="Q366" s="55"/>
      <c r="R366" s="55"/>
      <c r="S366" s="55"/>
      <c r="T366" s="55"/>
      <c r="U366" s="55"/>
      <c r="V366" s="55"/>
      <c r="W366" s="55"/>
      <c r="X366" s="55"/>
      <c r="Y366" s="2"/>
      <c r="Z366" s="2"/>
      <c r="AA366" s="2"/>
      <c r="AB366" s="2"/>
      <c r="AC366" s="2"/>
    </row>
    <row r="367" spans="1:29" ht="22.5" x14ac:dyDescent="0.25">
      <c r="A367" s="70"/>
      <c r="B367" s="164"/>
      <c r="C367" s="70"/>
      <c r="D367" s="70"/>
      <c r="E367" s="51"/>
      <c r="F367" s="27" t="s">
        <v>60</v>
      </c>
      <c r="G367" s="19">
        <f>H367+I367+J367+K367+L367+M367+N367+O367</f>
        <v>198000</v>
      </c>
      <c r="H367" s="19">
        <v>198000</v>
      </c>
      <c r="I367" s="19">
        <v>0</v>
      </c>
      <c r="J367" s="19">
        <v>0</v>
      </c>
      <c r="K367" s="19">
        <v>0</v>
      </c>
      <c r="L367" s="19">
        <v>0</v>
      </c>
      <c r="M367" s="19">
        <v>0</v>
      </c>
      <c r="N367" s="19">
        <v>0</v>
      </c>
      <c r="O367" s="70"/>
      <c r="P367" s="56"/>
      <c r="Q367" s="56"/>
      <c r="R367" s="56"/>
      <c r="S367" s="56"/>
      <c r="T367" s="56"/>
      <c r="U367" s="56"/>
      <c r="V367" s="56"/>
      <c r="W367" s="56"/>
      <c r="X367" s="56"/>
      <c r="Y367" s="2"/>
      <c r="Z367" s="2"/>
      <c r="AA367" s="2"/>
      <c r="AB367" s="2"/>
      <c r="AC367" s="2"/>
    </row>
    <row r="368" spans="1:29" x14ac:dyDescent="0.25">
      <c r="A368" s="71"/>
      <c r="B368" s="165"/>
      <c r="C368" s="71"/>
      <c r="D368" s="71"/>
      <c r="E368" s="51"/>
      <c r="F368" s="27" t="s">
        <v>61</v>
      </c>
      <c r="G368" s="19">
        <f>H368+I368+J368+K368+L368+M368+N368+O368</f>
        <v>0</v>
      </c>
      <c r="H368" s="19"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  <c r="N368" s="19">
        <v>0</v>
      </c>
      <c r="O368" s="71"/>
      <c r="P368" s="57"/>
      <c r="Q368" s="57"/>
      <c r="R368" s="57"/>
      <c r="S368" s="57"/>
      <c r="T368" s="57"/>
      <c r="U368" s="57"/>
      <c r="V368" s="57"/>
      <c r="W368" s="57"/>
      <c r="X368" s="57"/>
      <c r="Y368" s="2"/>
      <c r="Z368" s="2"/>
      <c r="AA368" s="2"/>
      <c r="AB368" s="2"/>
      <c r="AC368" s="2"/>
    </row>
    <row r="369" spans="1:29" x14ac:dyDescent="0.25">
      <c r="A369" s="67">
        <v>4</v>
      </c>
      <c r="B369" s="162" t="s">
        <v>103</v>
      </c>
      <c r="C369" s="67">
        <v>2020</v>
      </c>
      <c r="D369" s="67">
        <v>2026</v>
      </c>
      <c r="E369" s="51"/>
      <c r="F369" s="27" t="s">
        <v>37</v>
      </c>
      <c r="G369" s="19">
        <f>H369+I369+J369+K369+L369+M369+N369</f>
        <v>119500</v>
      </c>
      <c r="H369" s="19">
        <f>H370+H371+H372+H373</f>
        <v>4500</v>
      </c>
      <c r="I369" s="19">
        <f t="shared" ref="I369:N369" si="108">I370+I371+I372+I373</f>
        <v>0</v>
      </c>
      <c r="J369" s="19">
        <f t="shared" si="108"/>
        <v>65000</v>
      </c>
      <c r="K369" s="19">
        <f t="shared" si="108"/>
        <v>0</v>
      </c>
      <c r="L369" s="19">
        <f t="shared" si="108"/>
        <v>0</v>
      </c>
      <c r="M369" s="19">
        <f t="shared" si="108"/>
        <v>25000</v>
      </c>
      <c r="N369" s="19">
        <f t="shared" si="108"/>
        <v>25000</v>
      </c>
      <c r="O369" s="67" t="s">
        <v>36</v>
      </c>
      <c r="P369" s="54" t="s">
        <v>36</v>
      </c>
      <c r="Q369" s="54" t="s">
        <v>36</v>
      </c>
      <c r="R369" s="54" t="s">
        <v>36</v>
      </c>
      <c r="S369" s="54" t="s">
        <v>36</v>
      </c>
      <c r="T369" s="54" t="s">
        <v>36</v>
      </c>
      <c r="U369" s="54" t="s">
        <v>36</v>
      </c>
      <c r="V369" s="54" t="s">
        <v>36</v>
      </c>
      <c r="W369" s="54" t="s">
        <v>36</v>
      </c>
      <c r="X369" s="54" t="s">
        <v>36</v>
      </c>
      <c r="Y369" s="2"/>
      <c r="Z369" s="2"/>
      <c r="AA369" s="2"/>
      <c r="AB369" s="2"/>
      <c r="AC369" s="2"/>
    </row>
    <row r="370" spans="1:29" ht="33.75" x14ac:dyDescent="0.25">
      <c r="A370" s="68"/>
      <c r="B370" s="163"/>
      <c r="C370" s="68"/>
      <c r="D370" s="68"/>
      <c r="E370" s="51"/>
      <c r="F370" s="27" t="s">
        <v>40</v>
      </c>
      <c r="G370" s="19">
        <f>H370+I370+J370+K370+L370+M370+N370+O370</f>
        <v>0</v>
      </c>
      <c r="H370" s="19">
        <v>0</v>
      </c>
      <c r="I370" s="19">
        <v>0</v>
      </c>
      <c r="J370" s="19">
        <v>0</v>
      </c>
      <c r="K370" s="19">
        <v>0</v>
      </c>
      <c r="L370" s="19">
        <v>0</v>
      </c>
      <c r="M370" s="19">
        <v>0</v>
      </c>
      <c r="N370" s="19">
        <v>0</v>
      </c>
      <c r="O370" s="68"/>
      <c r="P370" s="55"/>
      <c r="Q370" s="55"/>
      <c r="R370" s="55"/>
      <c r="S370" s="55"/>
      <c r="T370" s="55"/>
      <c r="U370" s="55"/>
      <c r="V370" s="55"/>
      <c r="W370" s="55"/>
      <c r="X370" s="55"/>
      <c r="Y370" s="2"/>
      <c r="Z370" s="2"/>
      <c r="AA370" s="2"/>
      <c r="AB370" s="2"/>
      <c r="AC370" s="2"/>
    </row>
    <row r="371" spans="1:29" ht="22.5" x14ac:dyDescent="0.25">
      <c r="A371" s="68"/>
      <c r="B371" s="163"/>
      <c r="C371" s="68"/>
      <c r="D371" s="68"/>
      <c r="E371" s="51"/>
      <c r="F371" s="27" t="s">
        <v>39</v>
      </c>
      <c r="G371" s="19">
        <f>H371+I371+J371+K371+L371+M371+N371+O371</f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68"/>
      <c r="P371" s="55"/>
      <c r="Q371" s="55"/>
      <c r="R371" s="55"/>
      <c r="S371" s="55"/>
      <c r="T371" s="55"/>
      <c r="U371" s="55"/>
      <c r="V371" s="55"/>
      <c r="W371" s="55"/>
      <c r="X371" s="55"/>
      <c r="Y371" s="2"/>
      <c r="Z371" s="2"/>
      <c r="AA371" s="2"/>
      <c r="AB371" s="2"/>
      <c r="AC371" s="2"/>
    </row>
    <row r="372" spans="1:29" ht="22.5" x14ac:dyDescent="0.25">
      <c r="A372" s="70"/>
      <c r="B372" s="164"/>
      <c r="C372" s="70"/>
      <c r="D372" s="70"/>
      <c r="E372" s="51"/>
      <c r="F372" s="27" t="s">
        <v>60</v>
      </c>
      <c r="G372" s="19">
        <f>H372+I372+J372+K372+L372+M372+N372+O372</f>
        <v>119500</v>
      </c>
      <c r="H372" s="19">
        <v>4500</v>
      </c>
      <c r="I372" s="19">
        <v>0</v>
      </c>
      <c r="J372" s="19">
        <v>65000</v>
      </c>
      <c r="K372" s="19">
        <v>0</v>
      </c>
      <c r="L372" s="19">
        <v>0</v>
      </c>
      <c r="M372" s="19">
        <v>25000</v>
      </c>
      <c r="N372" s="19">
        <v>25000</v>
      </c>
      <c r="O372" s="70"/>
      <c r="P372" s="56"/>
      <c r="Q372" s="56"/>
      <c r="R372" s="56"/>
      <c r="S372" s="56"/>
      <c r="T372" s="56"/>
      <c r="U372" s="56"/>
      <c r="V372" s="56"/>
      <c r="W372" s="56"/>
      <c r="X372" s="56"/>
      <c r="Y372" s="2"/>
      <c r="Z372" s="2"/>
      <c r="AA372" s="2"/>
      <c r="AB372" s="2"/>
      <c r="AC372" s="2"/>
    </row>
    <row r="373" spans="1:29" x14ac:dyDescent="0.25">
      <c r="A373" s="70"/>
      <c r="B373" s="164"/>
      <c r="C373" s="70"/>
      <c r="D373" s="71"/>
      <c r="E373" s="51"/>
      <c r="F373" s="27" t="s">
        <v>61</v>
      </c>
      <c r="G373" s="19">
        <f>H373+I373+J373+K373+L373+M373+N373+O373</f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71"/>
      <c r="P373" s="57"/>
      <c r="Q373" s="57"/>
      <c r="R373" s="57"/>
      <c r="S373" s="57"/>
      <c r="T373" s="57"/>
      <c r="U373" s="57"/>
      <c r="V373" s="57"/>
      <c r="W373" s="57"/>
      <c r="X373" s="57"/>
      <c r="Y373" s="2"/>
      <c r="Z373" s="2"/>
      <c r="AA373" s="2"/>
      <c r="AB373" s="2"/>
      <c r="AC373" s="2"/>
    </row>
    <row r="374" spans="1:29" x14ac:dyDescent="0.25">
      <c r="A374" s="81">
        <v>5</v>
      </c>
      <c r="B374" s="64" t="s">
        <v>104</v>
      </c>
      <c r="C374" s="81">
        <v>2020</v>
      </c>
      <c r="D374" s="67">
        <v>2026</v>
      </c>
      <c r="E374" s="51"/>
      <c r="F374" s="27" t="s">
        <v>37</v>
      </c>
      <c r="G374" s="19">
        <f>H374+I374+J374+K374+L374+M374+N374</f>
        <v>2498601.13</v>
      </c>
      <c r="H374" s="19">
        <f>H375+H376+H377+H378</f>
        <v>413334.92</v>
      </c>
      <c r="I374" s="19">
        <f t="shared" ref="I374:N374" si="109">I375+I376+I377+I378</f>
        <v>417410.09</v>
      </c>
      <c r="J374" s="19">
        <f t="shared" si="109"/>
        <v>628974</v>
      </c>
      <c r="K374" s="19">
        <f>K375+K376+K377+K378</f>
        <v>762809.6</v>
      </c>
      <c r="L374" s="19">
        <f>L376+L377+L378</f>
        <v>276072.52</v>
      </c>
      <c r="M374" s="19">
        <f t="shared" si="109"/>
        <v>0</v>
      </c>
      <c r="N374" s="19">
        <f t="shared" si="109"/>
        <v>0</v>
      </c>
      <c r="O374" s="67" t="s">
        <v>78</v>
      </c>
      <c r="P374" s="54" t="s">
        <v>63</v>
      </c>
      <c r="Q374" s="54">
        <v>1</v>
      </c>
      <c r="R374" s="54">
        <v>1</v>
      </c>
      <c r="S374" s="54">
        <v>1</v>
      </c>
      <c r="T374" s="54">
        <v>1</v>
      </c>
      <c r="U374" s="54">
        <v>1</v>
      </c>
      <c r="V374" s="54">
        <v>1</v>
      </c>
      <c r="W374" s="54">
        <v>1</v>
      </c>
      <c r="X374" s="54">
        <v>1</v>
      </c>
      <c r="Y374" s="2"/>
      <c r="Z374" s="2"/>
      <c r="AA374" s="2"/>
      <c r="AB374" s="2"/>
      <c r="AC374" s="2"/>
    </row>
    <row r="375" spans="1:29" ht="33.75" x14ac:dyDescent="0.25">
      <c r="A375" s="81"/>
      <c r="B375" s="65"/>
      <c r="C375" s="81"/>
      <c r="D375" s="68"/>
      <c r="E375" s="51"/>
      <c r="F375" s="27" t="s">
        <v>40</v>
      </c>
      <c r="G375" s="19">
        <f>H375+I375+J375+K375+L375+M375+N375+O375</f>
        <v>0</v>
      </c>
      <c r="H375" s="19">
        <v>0</v>
      </c>
      <c r="I375" s="19">
        <v>0</v>
      </c>
      <c r="J375" s="19">
        <v>0</v>
      </c>
      <c r="K375" s="19">
        <v>0</v>
      </c>
      <c r="L375" s="19">
        <v>0</v>
      </c>
      <c r="M375" s="19">
        <v>0</v>
      </c>
      <c r="N375" s="19">
        <v>0</v>
      </c>
      <c r="O375" s="68"/>
      <c r="P375" s="55"/>
      <c r="Q375" s="55"/>
      <c r="R375" s="55"/>
      <c r="S375" s="55"/>
      <c r="T375" s="55"/>
      <c r="U375" s="55"/>
      <c r="V375" s="55"/>
      <c r="W375" s="55"/>
      <c r="X375" s="55"/>
      <c r="Y375" s="2"/>
      <c r="Z375" s="2"/>
      <c r="AA375" s="2"/>
      <c r="AB375" s="2"/>
      <c r="AC375" s="2"/>
    </row>
    <row r="376" spans="1:29" ht="22.5" x14ac:dyDescent="0.25">
      <c r="A376" s="81"/>
      <c r="B376" s="65"/>
      <c r="C376" s="81"/>
      <c r="D376" s="68"/>
      <c r="E376" s="51"/>
      <c r="F376" s="27" t="s">
        <v>39</v>
      </c>
      <c r="G376" s="19">
        <f>H376+I376+J376+K376+L376+M376+N376+O376</f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68"/>
      <c r="P376" s="55"/>
      <c r="Q376" s="55"/>
      <c r="R376" s="55"/>
      <c r="S376" s="55"/>
      <c r="T376" s="55"/>
      <c r="U376" s="55"/>
      <c r="V376" s="55"/>
      <c r="W376" s="55"/>
      <c r="X376" s="55"/>
      <c r="Y376" s="2"/>
      <c r="Z376" s="2"/>
      <c r="AA376" s="2"/>
      <c r="AB376" s="2"/>
      <c r="AC376" s="2"/>
    </row>
    <row r="377" spans="1:29" ht="22.5" x14ac:dyDescent="0.25">
      <c r="A377" s="82"/>
      <c r="B377" s="66"/>
      <c r="C377" s="82"/>
      <c r="D377" s="70"/>
      <c r="E377" s="51"/>
      <c r="F377" s="27" t="s">
        <v>60</v>
      </c>
      <c r="G377" s="19">
        <f>H377+I377+J377+K377+L377+M377+N377+O377</f>
        <v>2498601.13</v>
      </c>
      <c r="H377" s="19">
        <v>413334.92</v>
      </c>
      <c r="I377" s="19">
        <v>417410.09</v>
      </c>
      <c r="J377" s="19">
        <v>628974</v>
      </c>
      <c r="K377" s="19">
        <v>762809.6</v>
      </c>
      <c r="L377" s="19">
        <v>276072.52</v>
      </c>
      <c r="M377" s="19">
        <v>0</v>
      </c>
      <c r="N377" s="19">
        <v>0</v>
      </c>
      <c r="O377" s="70"/>
      <c r="P377" s="56"/>
      <c r="Q377" s="56"/>
      <c r="R377" s="56"/>
      <c r="S377" s="56"/>
      <c r="T377" s="56"/>
      <c r="U377" s="56"/>
      <c r="V377" s="56"/>
      <c r="W377" s="56"/>
      <c r="X377" s="56"/>
      <c r="Y377" s="2"/>
      <c r="Z377" s="2"/>
      <c r="AA377" s="2"/>
      <c r="AB377" s="2"/>
      <c r="AC377" s="2"/>
    </row>
    <row r="378" spans="1:29" x14ac:dyDescent="0.25">
      <c r="A378" s="82"/>
      <c r="B378" s="66"/>
      <c r="C378" s="82"/>
      <c r="D378" s="71"/>
      <c r="E378" s="51"/>
      <c r="F378" s="27" t="s">
        <v>61</v>
      </c>
      <c r="G378" s="19">
        <f>H378+I378+J378+K378+L378+M378+N378+O378</f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71"/>
      <c r="P378" s="57"/>
      <c r="Q378" s="57"/>
      <c r="R378" s="57"/>
      <c r="S378" s="57"/>
      <c r="T378" s="57"/>
      <c r="U378" s="57"/>
      <c r="V378" s="57"/>
      <c r="W378" s="57"/>
      <c r="X378" s="57"/>
      <c r="Y378" s="2"/>
      <c r="Z378" s="2"/>
      <c r="AA378" s="2"/>
      <c r="AB378" s="2"/>
      <c r="AC378" s="2"/>
    </row>
    <row r="379" spans="1:29" ht="15" customHeight="1" x14ac:dyDescent="0.25">
      <c r="A379" s="81">
        <v>5</v>
      </c>
      <c r="B379" s="64" t="s">
        <v>144</v>
      </c>
      <c r="C379" s="67">
        <v>2020</v>
      </c>
      <c r="D379" s="67">
        <v>2026</v>
      </c>
      <c r="E379" s="51"/>
      <c r="F379" s="27" t="s">
        <v>37</v>
      </c>
      <c r="G379" s="19">
        <f t="shared" ref="G379:G394" si="110">H379+I379+J379+K379+L379+M379+N379</f>
        <v>37561745.290000007</v>
      </c>
      <c r="H379" s="19">
        <f>H380+H381+H382+H383</f>
        <v>0</v>
      </c>
      <c r="I379" s="19">
        <f t="shared" ref="I379:N379" si="111">I380+I381+I382+I383</f>
        <v>0</v>
      </c>
      <c r="J379" s="19">
        <f t="shared" si="111"/>
        <v>0</v>
      </c>
      <c r="K379" s="19">
        <f t="shared" si="111"/>
        <v>6256450.0499999998</v>
      </c>
      <c r="L379" s="19">
        <f t="shared" si="111"/>
        <v>5089382.1399999997</v>
      </c>
      <c r="M379" s="19">
        <f t="shared" si="111"/>
        <v>11918593.050000001</v>
      </c>
      <c r="N379" s="19">
        <f t="shared" si="111"/>
        <v>14297320.050000001</v>
      </c>
      <c r="O379" s="67" t="s">
        <v>36</v>
      </c>
      <c r="P379" s="54" t="s">
        <v>36</v>
      </c>
      <c r="Q379" s="54" t="s">
        <v>36</v>
      </c>
      <c r="R379" s="54" t="s">
        <v>36</v>
      </c>
      <c r="S379" s="54" t="s">
        <v>36</v>
      </c>
      <c r="T379" s="54" t="s">
        <v>36</v>
      </c>
      <c r="U379" s="54" t="s">
        <v>36</v>
      </c>
      <c r="V379" s="54" t="s">
        <v>36</v>
      </c>
      <c r="W379" s="54" t="s">
        <v>36</v>
      </c>
      <c r="X379" s="54" t="s">
        <v>36</v>
      </c>
      <c r="Y379" s="2"/>
      <c r="Z379" s="2"/>
      <c r="AA379" s="2"/>
      <c r="AB379" s="2"/>
      <c r="AC379" s="2"/>
    </row>
    <row r="380" spans="1:29" ht="33.75" x14ac:dyDescent="0.25">
      <c r="A380" s="81"/>
      <c r="B380" s="65"/>
      <c r="C380" s="68"/>
      <c r="D380" s="68"/>
      <c r="E380" s="51"/>
      <c r="F380" s="27" t="s">
        <v>40</v>
      </c>
      <c r="G380" s="19">
        <f t="shared" si="110"/>
        <v>0</v>
      </c>
      <c r="H380" s="19">
        <v>0</v>
      </c>
      <c r="I380" s="19">
        <v>0</v>
      </c>
      <c r="J380" s="19">
        <v>0</v>
      </c>
      <c r="K380" s="19">
        <v>0</v>
      </c>
      <c r="L380" s="19">
        <v>0</v>
      </c>
      <c r="M380" s="19">
        <v>0</v>
      </c>
      <c r="N380" s="19">
        <v>0</v>
      </c>
      <c r="O380" s="68"/>
      <c r="P380" s="55"/>
      <c r="Q380" s="55"/>
      <c r="R380" s="55"/>
      <c r="S380" s="55"/>
      <c r="T380" s="55"/>
      <c r="U380" s="55"/>
      <c r="V380" s="55"/>
      <c r="W380" s="55"/>
      <c r="X380" s="55"/>
      <c r="Y380" s="2"/>
      <c r="Z380" s="2"/>
      <c r="AA380" s="2"/>
      <c r="AB380" s="2"/>
      <c r="AC380" s="2"/>
    </row>
    <row r="381" spans="1:29" ht="22.5" x14ac:dyDescent="0.25">
      <c r="A381" s="81"/>
      <c r="B381" s="65"/>
      <c r="C381" s="68"/>
      <c r="D381" s="68"/>
      <c r="E381" s="51"/>
      <c r="F381" s="27" t="s">
        <v>39</v>
      </c>
      <c r="G381" s="19">
        <f t="shared" si="110"/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68"/>
      <c r="P381" s="55"/>
      <c r="Q381" s="55"/>
      <c r="R381" s="55"/>
      <c r="S381" s="55"/>
      <c r="T381" s="55"/>
      <c r="U381" s="55"/>
      <c r="V381" s="55"/>
      <c r="W381" s="55"/>
      <c r="X381" s="55"/>
      <c r="Y381" s="2"/>
      <c r="Z381" s="2"/>
      <c r="AA381" s="2"/>
      <c r="AB381" s="2"/>
      <c r="AC381" s="2"/>
    </row>
    <row r="382" spans="1:29" ht="22.5" x14ac:dyDescent="0.25">
      <c r="A382" s="82"/>
      <c r="B382" s="66"/>
      <c r="C382" s="68"/>
      <c r="D382" s="68"/>
      <c r="E382" s="51"/>
      <c r="F382" s="27" t="s">
        <v>60</v>
      </c>
      <c r="G382" s="19">
        <f t="shared" si="110"/>
        <v>37561745.290000007</v>
      </c>
      <c r="H382" s="19">
        <v>0</v>
      </c>
      <c r="I382" s="19">
        <v>0</v>
      </c>
      <c r="J382" s="19">
        <v>0</v>
      </c>
      <c r="K382" s="19">
        <v>6256450.0499999998</v>
      </c>
      <c r="L382" s="19">
        <v>5089382.1399999997</v>
      </c>
      <c r="M382" s="19">
        <v>11918593.050000001</v>
      </c>
      <c r="N382" s="19">
        <v>14297320.050000001</v>
      </c>
      <c r="O382" s="70"/>
      <c r="P382" s="56"/>
      <c r="Q382" s="56"/>
      <c r="R382" s="56"/>
      <c r="S382" s="56"/>
      <c r="T382" s="56"/>
      <c r="U382" s="56"/>
      <c r="V382" s="56"/>
      <c r="W382" s="56"/>
      <c r="X382" s="56"/>
      <c r="Y382" s="2"/>
      <c r="Z382" s="2"/>
      <c r="AA382" s="2"/>
      <c r="AB382" s="2"/>
      <c r="AC382" s="2"/>
    </row>
    <row r="383" spans="1:29" x14ac:dyDescent="0.25">
      <c r="A383" s="82"/>
      <c r="B383" s="66"/>
      <c r="C383" s="69"/>
      <c r="D383" s="69"/>
      <c r="E383" s="51"/>
      <c r="F383" s="27" t="s">
        <v>61</v>
      </c>
      <c r="G383" s="19">
        <f t="shared" si="110"/>
        <v>0</v>
      </c>
      <c r="H383" s="19">
        <v>0</v>
      </c>
      <c r="I383" s="19">
        <v>0</v>
      </c>
      <c r="J383" s="19">
        <v>0</v>
      </c>
      <c r="K383" s="19">
        <v>0</v>
      </c>
      <c r="L383" s="19">
        <v>0</v>
      </c>
      <c r="M383" s="19">
        <v>0</v>
      </c>
      <c r="N383" s="19">
        <v>0</v>
      </c>
      <c r="O383" s="71"/>
      <c r="P383" s="57"/>
      <c r="Q383" s="57"/>
      <c r="R383" s="57"/>
      <c r="S383" s="57"/>
      <c r="T383" s="57"/>
      <c r="U383" s="57"/>
      <c r="V383" s="57"/>
      <c r="W383" s="57"/>
      <c r="X383" s="57"/>
      <c r="Y383" s="2"/>
      <c r="Z383" s="2"/>
      <c r="AA383" s="2"/>
      <c r="AB383" s="2"/>
      <c r="AC383" s="2"/>
    </row>
    <row r="384" spans="1:29" x14ac:dyDescent="0.25">
      <c r="A384" s="61">
        <v>6</v>
      </c>
      <c r="B384" s="64" t="s">
        <v>183</v>
      </c>
      <c r="C384" s="67">
        <v>2020</v>
      </c>
      <c r="D384" s="67">
        <v>2026</v>
      </c>
      <c r="E384" s="51"/>
      <c r="F384" s="27" t="s">
        <v>37</v>
      </c>
      <c r="G384" s="19">
        <f>SUM(G385:G388)</f>
        <v>210050.16</v>
      </c>
      <c r="H384" s="19">
        <f t="shared" ref="H384:N384" si="112">SUM(H385:H388)</f>
        <v>0</v>
      </c>
      <c r="I384" s="19">
        <f t="shared" si="112"/>
        <v>0</v>
      </c>
      <c r="J384" s="19">
        <f t="shared" si="112"/>
        <v>0</v>
      </c>
      <c r="K384" s="19">
        <f t="shared" si="112"/>
        <v>0</v>
      </c>
      <c r="L384" s="19">
        <f t="shared" si="112"/>
        <v>210050.16</v>
      </c>
      <c r="M384" s="19">
        <f t="shared" si="112"/>
        <v>0</v>
      </c>
      <c r="N384" s="19">
        <f t="shared" si="112"/>
        <v>0</v>
      </c>
      <c r="O384" s="67" t="s">
        <v>36</v>
      </c>
      <c r="P384" s="54" t="s">
        <v>36</v>
      </c>
      <c r="Q384" s="54" t="s">
        <v>36</v>
      </c>
      <c r="R384" s="54" t="s">
        <v>36</v>
      </c>
      <c r="S384" s="54" t="s">
        <v>36</v>
      </c>
      <c r="T384" s="54" t="s">
        <v>36</v>
      </c>
      <c r="U384" s="54" t="s">
        <v>36</v>
      </c>
      <c r="V384" s="54" t="s">
        <v>36</v>
      </c>
      <c r="W384" s="54" t="s">
        <v>36</v>
      </c>
      <c r="X384" s="54" t="s">
        <v>36</v>
      </c>
      <c r="Y384" s="2"/>
      <c r="Z384" s="2"/>
      <c r="AA384" s="2"/>
      <c r="AB384" s="2"/>
      <c r="AC384" s="2"/>
    </row>
    <row r="385" spans="1:29" ht="33.75" x14ac:dyDescent="0.25">
      <c r="A385" s="62"/>
      <c r="B385" s="65"/>
      <c r="C385" s="68"/>
      <c r="D385" s="68"/>
      <c r="E385" s="51"/>
      <c r="F385" s="27" t="s">
        <v>40</v>
      </c>
      <c r="G385" s="19">
        <f>SUM(H385:N385)</f>
        <v>0</v>
      </c>
      <c r="H385" s="19">
        <v>0</v>
      </c>
      <c r="I385" s="19">
        <v>0</v>
      </c>
      <c r="J385" s="19">
        <v>0</v>
      </c>
      <c r="K385" s="19">
        <v>0</v>
      </c>
      <c r="L385" s="19">
        <v>0</v>
      </c>
      <c r="M385" s="19">
        <v>0</v>
      </c>
      <c r="N385" s="19">
        <v>0</v>
      </c>
      <c r="O385" s="68"/>
      <c r="P385" s="55"/>
      <c r="Q385" s="55"/>
      <c r="R385" s="55"/>
      <c r="S385" s="55"/>
      <c r="T385" s="55"/>
      <c r="U385" s="55"/>
      <c r="V385" s="55"/>
      <c r="W385" s="55"/>
      <c r="X385" s="55"/>
      <c r="Y385" s="2"/>
      <c r="Z385" s="2"/>
      <c r="AA385" s="2"/>
      <c r="AB385" s="2"/>
      <c r="AC385" s="2"/>
    </row>
    <row r="386" spans="1:29" ht="22.5" x14ac:dyDescent="0.25">
      <c r="A386" s="62"/>
      <c r="B386" s="65"/>
      <c r="C386" s="68"/>
      <c r="D386" s="68"/>
      <c r="E386" s="51"/>
      <c r="F386" s="27" t="s">
        <v>39</v>
      </c>
      <c r="G386" s="19">
        <f t="shared" ref="G386:G388" si="113">SUM(H386:N386)</f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68"/>
      <c r="P386" s="55"/>
      <c r="Q386" s="55"/>
      <c r="R386" s="55"/>
      <c r="S386" s="55"/>
      <c r="T386" s="55"/>
      <c r="U386" s="55"/>
      <c r="V386" s="55"/>
      <c r="W386" s="55"/>
      <c r="X386" s="55"/>
      <c r="Y386" s="2"/>
      <c r="Z386" s="2"/>
      <c r="AA386" s="2"/>
      <c r="AB386" s="2"/>
      <c r="AC386" s="2"/>
    </row>
    <row r="387" spans="1:29" ht="22.5" x14ac:dyDescent="0.25">
      <c r="A387" s="62"/>
      <c r="B387" s="66"/>
      <c r="C387" s="68"/>
      <c r="D387" s="68"/>
      <c r="E387" s="51"/>
      <c r="F387" s="27" t="s">
        <v>60</v>
      </c>
      <c r="G387" s="19">
        <f t="shared" si="113"/>
        <v>210050.16</v>
      </c>
      <c r="H387" s="19">
        <v>0</v>
      </c>
      <c r="I387" s="19">
        <v>0</v>
      </c>
      <c r="J387" s="19">
        <v>0</v>
      </c>
      <c r="K387" s="19">
        <v>0</v>
      </c>
      <c r="L387" s="19">
        <v>210050.16</v>
      </c>
      <c r="M387" s="19">
        <v>0</v>
      </c>
      <c r="N387" s="19">
        <v>0</v>
      </c>
      <c r="O387" s="70"/>
      <c r="P387" s="56"/>
      <c r="Q387" s="56"/>
      <c r="R387" s="56"/>
      <c r="S387" s="56"/>
      <c r="T387" s="56"/>
      <c r="U387" s="56"/>
      <c r="V387" s="56"/>
      <c r="W387" s="56"/>
      <c r="X387" s="56"/>
      <c r="Y387" s="2"/>
      <c r="Z387" s="2"/>
      <c r="AA387" s="2"/>
      <c r="AB387" s="2"/>
      <c r="AC387" s="2"/>
    </row>
    <row r="388" spans="1:29" x14ac:dyDescent="0.25">
      <c r="A388" s="63"/>
      <c r="B388" s="66"/>
      <c r="C388" s="69"/>
      <c r="D388" s="69"/>
      <c r="E388" s="51"/>
      <c r="F388" s="27" t="s">
        <v>61</v>
      </c>
      <c r="G388" s="19">
        <f t="shared" si="113"/>
        <v>0</v>
      </c>
      <c r="H388" s="19"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9">
        <v>0</v>
      </c>
      <c r="O388" s="71"/>
      <c r="P388" s="57"/>
      <c r="Q388" s="57"/>
      <c r="R388" s="57"/>
      <c r="S388" s="57"/>
      <c r="T388" s="57"/>
      <c r="U388" s="57"/>
      <c r="V388" s="57"/>
      <c r="W388" s="57"/>
      <c r="X388" s="57"/>
      <c r="Y388" s="2"/>
      <c r="Z388" s="2"/>
      <c r="AA388" s="2"/>
      <c r="AB388" s="2"/>
      <c r="AC388" s="2"/>
    </row>
    <row r="389" spans="1:29" x14ac:dyDescent="0.25">
      <c r="A389" s="61">
        <v>6</v>
      </c>
      <c r="B389" s="64" t="s">
        <v>186</v>
      </c>
      <c r="C389" s="67">
        <v>2020</v>
      </c>
      <c r="D389" s="67">
        <v>2026</v>
      </c>
      <c r="E389" s="51"/>
      <c r="F389" s="27" t="s">
        <v>37</v>
      </c>
      <c r="G389" s="19">
        <f>SUM(H389:N389)</f>
        <v>0</v>
      </c>
      <c r="H389" s="19">
        <f>SUM(H390:H393)</f>
        <v>0</v>
      </c>
      <c r="I389" s="19"/>
      <c r="J389" s="19"/>
      <c r="K389" s="19"/>
      <c r="L389" s="19"/>
      <c r="M389" s="19"/>
      <c r="N389" s="19"/>
      <c r="O389" s="67" t="s">
        <v>36</v>
      </c>
      <c r="P389" s="54" t="s">
        <v>36</v>
      </c>
      <c r="Q389" s="54" t="s">
        <v>36</v>
      </c>
      <c r="R389" s="54" t="s">
        <v>36</v>
      </c>
      <c r="S389" s="54" t="s">
        <v>36</v>
      </c>
      <c r="T389" s="54" t="s">
        <v>36</v>
      </c>
      <c r="U389" s="54" t="s">
        <v>36</v>
      </c>
      <c r="V389" s="54" t="s">
        <v>36</v>
      </c>
      <c r="W389" s="54" t="s">
        <v>36</v>
      </c>
      <c r="X389" s="54" t="s">
        <v>36</v>
      </c>
      <c r="Y389" s="2"/>
      <c r="Z389" s="2"/>
      <c r="AA389" s="2"/>
      <c r="AB389" s="2"/>
      <c r="AC389" s="2"/>
    </row>
    <row r="390" spans="1:29" ht="33.75" x14ac:dyDescent="0.25">
      <c r="A390" s="62"/>
      <c r="B390" s="65"/>
      <c r="C390" s="68"/>
      <c r="D390" s="68"/>
      <c r="E390" s="51"/>
      <c r="F390" s="27" t="s">
        <v>40</v>
      </c>
      <c r="G390" s="19">
        <f t="shared" ref="G390:G393" si="114">SUM(H390:N390)</f>
        <v>0</v>
      </c>
      <c r="H390" s="19">
        <v>0</v>
      </c>
      <c r="I390" s="19">
        <v>0</v>
      </c>
      <c r="J390" s="19">
        <v>0</v>
      </c>
      <c r="K390" s="19">
        <v>0</v>
      </c>
      <c r="L390" s="19">
        <v>0</v>
      </c>
      <c r="M390" s="19">
        <v>0</v>
      </c>
      <c r="N390" s="19">
        <v>0</v>
      </c>
      <c r="O390" s="68"/>
      <c r="P390" s="55"/>
      <c r="Q390" s="55"/>
      <c r="R390" s="55"/>
      <c r="S390" s="55"/>
      <c r="T390" s="55"/>
      <c r="U390" s="55"/>
      <c r="V390" s="55"/>
      <c r="W390" s="55"/>
      <c r="X390" s="55"/>
      <c r="Y390" s="2"/>
      <c r="Z390" s="2"/>
      <c r="AA390" s="2"/>
      <c r="AB390" s="2"/>
      <c r="AC390" s="2"/>
    </row>
    <row r="391" spans="1:29" ht="22.5" x14ac:dyDescent="0.25">
      <c r="A391" s="62"/>
      <c r="B391" s="65"/>
      <c r="C391" s="68"/>
      <c r="D391" s="68"/>
      <c r="E391" s="51"/>
      <c r="F391" s="27" t="s">
        <v>39</v>
      </c>
      <c r="G391" s="19">
        <f t="shared" si="114"/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68"/>
      <c r="P391" s="55"/>
      <c r="Q391" s="55"/>
      <c r="R391" s="55"/>
      <c r="S391" s="55"/>
      <c r="T391" s="55"/>
      <c r="U391" s="55"/>
      <c r="V391" s="55"/>
      <c r="W391" s="55"/>
      <c r="X391" s="55"/>
      <c r="Y391" s="2"/>
      <c r="Z391" s="2"/>
      <c r="AA391" s="2"/>
      <c r="AB391" s="2"/>
      <c r="AC391" s="2"/>
    </row>
    <row r="392" spans="1:29" ht="22.5" x14ac:dyDescent="0.25">
      <c r="A392" s="62"/>
      <c r="B392" s="66"/>
      <c r="C392" s="68"/>
      <c r="D392" s="68"/>
      <c r="E392" s="51"/>
      <c r="F392" s="27" t="s">
        <v>60</v>
      </c>
      <c r="G392" s="19">
        <f t="shared" si="114"/>
        <v>2553290.94</v>
      </c>
      <c r="H392" s="19">
        <v>0</v>
      </c>
      <c r="I392" s="19">
        <v>0</v>
      </c>
      <c r="J392" s="19">
        <v>0</v>
      </c>
      <c r="K392" s="19">
        <v>0</v>
      </c>
      <c r="L392" s="19">
        <v>2553290.94</v>
      </c>
      <c r="M392" s="19">
        <v>0</v>
      </c>
      <c r="N392" s="19">
        <v>0</v>
      </c>
      <c r="O392" s="70"/>
      <c r="P392" s="56"/>
      <c r="Q392" s="56"/>
      <c r="R392" s="56"/>
      <c r="S392" s="56"/>
      <c r="T392" s="56"/>
      <c r="U392" s="56"/>
      <c r="V392" s="56"/>
      <c r="W392" s="56"/>
      <c r="X392" s="56"/>
      <c r="Y392" s="2"/>
      <c r="Z392" s="2"/>
      <c r="AA392" s="2"/>
      <c r="AB392" s="2"/>
      <c r="AC392" s="2"/>
    </row>
    <row r="393" spans="1:29" ht="60.75" customHeight="1" x14ac:dyDescent="0.25">
      <c r="A393" s="63"/>
      <c r="B393" s="66"/>
      <c r="C393" s="69"/>
      <c r="D393" s="69"/>
      <c r="E393" s="51"/>
      <c r="F393" s="27" t="s">
        <v>61</v>
      </c>
      <c r="G393" s="19">
        <f t="shared" si="114"/>
        <v>0</v>
      </c>
      <c r="H393" s="19">
        <v>0</v>
      </c>
      <c r="I393" s="19">
        <v>0</v>
      </c>
      <c r="J393" s="19">
        <v>0</v>
      </c>
      <c r="K393" s="19">
        <v>0</v>
      </c>
      <c r="L393" s="19">
        <v>0</v>
      </c>
      <c r="M393" s="19">
        <v>0</v>
      </c>
      <c r="N393" s="19">
        <v>0</v>
      </c>
      <c r="O393" s="71"/>
      <c r="P393" s="57"/>
      <c r="Q393" s="57"/>
      <c r="R393" s="57"/>
      <c r="S393" s="57"/>
      <c r="T393" s="57"/>
      <c r="U393" s="57"/>
      <c r="V393" s="57"/>
      <c r="W393" s="57"/>
      <c r="X393" s="57"/>
      <c r="Y393" s="2"/>
      <c r="Z393" s="2"/>
      <c r="AA393" s="2"/>
      <c r="AB393" s="2"/>
      <c r="AC393" s="2"/>
    </row>
    <row r="394" spans="1:29" x14ac:dyDescent="0.25">
      <c r="A394" s="105" t="s">
        <v>166</v>
      </c>
      <c r="B394" s="114"/>
      <c r="C394" s="67">
        <v>2020</v>
      </c>
      <c r="D394" s="67">
        <v>2026</v>
      </c>
      <c r="E394" s="41"/>
      <c r="F394" s="27" t="s">
        <v>37</v>
      </c>
      <c r="G394" s="21">
        <f t="shared" si="110"/>
        <v>119640725.17</v>
      </c>
      <c r="H394" s="21">
        <f>H395+H396+H397+H398</f>
        <v>14266700.16</v>
      </c>
      <c r="I394" s="21">
        <f t="shared" ref="I394:N394" si="115">I395+I396+I397+I398</f>
        <v>13703261.829999998</v>
      </c>
      <c r="J394" s="21">
        <f t="shared" si="115"/>
        <v>15417009.210000001</v>
      </c>
      <c r="K394" s="21">
        <f t="shared" si="115"/>
        <v>23726519.600000001</v>
      </c>
      <c r="L394" s="21">
        <f t="shared" si="115"/>
        <v>21041321.27</v>
      </c>
      <c r="M394" s="21">
        <f t="shared" si="115"/>
        <v>14553593.050000001</v>
      </c>
      <c r="N394" s="21">
        <f t="shared" si="115"/>
        <v>16932320.050000001</v>
      </c>
      <c r="O394" s="67" t="s">
        <v>36</v>
      </c>
      <c r="P394" s="54" t="s">
        <v>36</v>
      </c>
      <c r="Q394" s="54" t="s">
        <v>36</v>
      </c>
      <c r="R394" s="54" t="s">
        <v>36</v>
      </c>
      <c r="S394" s="54" t="s">
        <v>36</v>
      </c>
      <c r="T394" s="54" t="s">
        <v>36</v>
      </c>
      <c r="U394" s="54" t="s">
        <v>36</v>
      </c>
      <c r="V394" s="54" t="s">
        <v>36</v>
      </c>
      <c r="W394" s="54" t="s">
        <v>36</v>
      </c>
      <c r="X394" s="54" t="s">
        <v>36</v>
      </c>
      <c r="Y394" s="2"/>
      <c r="Z394" s="2"/>
      <c r="AA394" s="2"/>
      <c r="AB394" s="2"/>
      <c r="AC394" s="2"/>
    </row>
    <row r="395" spans="1:29" ht="33.75" x14ac:dyDescent="0.25">
      <c r="A395" s="115"/>
      <c r="B395" s="116"/>
      <c r="C395" s="68"/>
      <c r="D395" s="68"/>
      <c r="E395" s="41"/>
      <c r="F395" s="27" t="s">
        <v>40</v>
      </c>
      <c r="G395" s="21">
        <f>H395+I395+J395+K395+L395+M395+N395+O395</f>
        <v>0</v>
      </c>
      <c r="H395" s="21">
        <f t="shared" ref="H395:N398" si="116">H350</f>
        <v>0</v>
      </c>
      <c r="I395" s="21">
        <f t="shared" si="116"/>
        <v>0</v>
      </c>
      <c r="J395" s="21">
        <f t="shared" si="116"/>
        <v>0</v>
      </c>
      <c r="K395" s="21">
        <f t="shared" si="116"/>
        <v>0</v>
      </c>
      <c r="L395" s="21">
        <f t="shared" si="116"/>
        <v>0</v>
      </c>
      <c r="M395" s="21">
        <f t="shared" si="116"/>
        <v>0</v>
      </c>
      <c r="N395" s="21">
        <f t="shared" si="116"/>
        <v>0</v>
      </c>
      <c r="O395" s="68"/>
      <c r="P395" s="55"/>
      <c r="Q395" s="55"/>
      <c r="R395" s="55"/>
      <c r="S395" s="55"/>
      <c r="T395" s="55"/>
      <c r="U395" s="55"/>
      <c r="V395" s="55"/>
      <c r="W395" s="55"/>
      <c r="X395" s="55"/>
      <c r="Y395" s="2"/>
      <c r="Z395" s="2"/>
      <c r="AA395" s="2"/>
      <c r="AB395" s="2"/>
      <c r="AC395" s="2"/>
    </row>
    <row r="396" spans="1:29" ht="22.5" x14ac:dyDescent="0.25">
      <c r="A396" s="115"/>
      <c r="B396" s="116"/>
      <c r="C396" s="68"/>
      <c r="D396" s="68"/>
      <c r="E396" s="41"/>
      <c r="F396" s="27" t="s">
        <v>39</v>
      </c>
      <c r="G396" s="21">
        <f>H396+I396+J396+K396+L396+M396+N396+O396</f>
        <v>0</v>
      </c>
      <c r="H396" s="21">
        <f t="shared" si="116"/>
        <v>0</v>
      </c>
      <c r="I396" s="21">
        <f t="shared" si="116"/>
        <v>0</v>
      </c>
      <c r="J396" s="21">
        <f t="shared" si="116"/>
        <v>0</v>
      </c>
      <c r="K396" s="21">
        <f t="shared" si="116"/>
        <v>0</v>
      </c>
      <c r="L396" s="21">
        <f t="shared" si="116"/>
        <v>0</v>
      </c>
      <c r="M396" s="21">
        <f t="shared" si="116"/>
        <v>0</v>
      </c>
      <c r="N396" s="21">
        <f t="shared" si="116"/>
        <v>0</v>
      </c>
      <c r="O396" s="68"/>
      <c r="P396" s="55"/>
      <c r="Q396" s="55"/>
      <c r="R396" s="55"/>
      <c r="S396" s="55"/>
      <c r="T396" s="55"/>
      <c r="U396" s="55"/>
      <c r="V396" s="55"/>
      <c r="W396" s="55"/>
      <c r="X396" s="55"/>
      <c r="Y396" s="2"/>
      <c r="Z396" s="2"/>
      <c r="AA396" s="2"/>
      <c r="AB396" s="2"/>
      <c r="AC396" s="2"/>
    </row>
    <row r="397" spans="1:29" ht="22.5" x14ac:dyDescent="0.25">
      <c r="A397" s="115"/>
      <c r="B397" s="116"/>
      <c r="C397" s="70"/>
      <c r="D397" s="70"/>
      <c r="E397" s="41"/>
      <c r="F397" s="27" t="s">
        <v>60</v>
      </c>
      <c r="G397" s="21">
        <f>H397+I397+J397+K397+L397+M397+N397+O397</f>
        <v>119640725.17</v>
      </c>
      <c r="H397" s="21">
        <f t="shared" si="116"/>
        <v>14266700.16</v>
      </c>
      <c r="I397" s="21">
        <f t="shared" si="116"/>
        <v>13703261.829999998</v>
      </c>
      <c r="J397" s="21">
        <f t="shared" si="116"/>
        <v>15417009.210000001</v>
      </c>
      <c r="K397" s="21">
        <f t="shared" si="116"/>
        <v>23726519.600000001</v>
      </c>
      <c r="L397" s="21">
        <f t="shared" si="116"/>
        <v>21041321.27</v>
      </c>
      <c r="M397" s="21">
        <f t="shared" si="116"/>
        <v>14553593.050000001</v>
      </c>
      <c r="N397" s="21">
        <f t="shared" si="116"/>
        <v>16932320.050000001</v>
      </c>
      <c r="O397" s="70"/>
      <c r="P397" s="56"/>
      <c r="Q397" s="56"/>
      <c r="R397" s="56"/>
      <c r="S397" s="56"/>
      <c r="T397" s="56"/>
      <c r="U397" s="56"/>
      <c r="V397" s="56"/>
      <c r="W397" s="56"/>
      <c r="X397" s="56"/>
      <c r="Y397" s="2"/>
      <c r="Z397" s="2"/>
      <c r="AA397" s="2"/>
      <c r="AB397" s="2"/>
      <c r="AC397" s="2"/>
    </row>
    <row r="398" spans="1:29" x14ac:dyDescent="0.25">
      <c r="A398" s="117"/>
      <c r="B398" s="118"/>
      <c r="C398" s="71"/>
      <c r="D398" s="71"/>
      <c r="E398" s="41"/>
      <c r="F398" s="27" t="s">
        <v>61</v>
      </c>
      <c r="G398" s="21">
        <f>H398+I398+J398+K398+L398+M398+N398+O398</f>
        <v>0</v>
      </c>
      <c r="H398" s="21">
        <f t="shared" si="116"/>
        <v>0</v>
      </c>
      <c r="I398" s="21">
        <f t="shared" si="116"/>
        <v>0</v>
      </c>
      <c r="J398" s="21">
        <f t="shared" si="116"/>
        <v>0</v>
      </c>
      <c r="K398" s="21">
        <f t="shared" si="116"/>
        <v>0</v>
      </c>
      <c r="L398" s="21">
        <f t="shared" si="116"/>
        <v>0</v>
      </c>
      <c r="M398" s="21">
        <f t="shared" si="116"/>
        <v>0</v>
      </c>
      <c r="N398" s="21">
        <f t="shared" si="116"/>
        <v>0</v>
      </c>
      <c r="O398" s="71"/>
      <c r="P398" s="57"/>
      <c r="Q398" s="57"/>
      <c r="R398" s="57"/>
      <c r="S398" s="57"/>
      <c r="T398" s="57"/>
      <c r="U398" s="57"/>
      <c r="V398" s="57"/>
      <c r="W398" s="57"/>
      <c r="X398" s="57"/>
      <c r="Y398" s="2"/>
      <c r="Z398" s="2"/>
      <c r="AA398" s="2"/>
      <c r="AB398" s="2"/>
      <c r="AC398" s="2"/>
    </row>
    <row r="399" spans="1:29" ht="89.25" customHeight="1" x14ac:dyDescent="0.25">
      <c r="A399" s="179" t="s">
        <v>5</v>
      </c>
      <c r="B399" s="113"/>
      <c r="C399" s="14">
        <v>2020</v>
      </c>
      <c r="D399" s="14">
        <v>2026</v>
      </c>
      <c r="E399" s="3" t="s">
        <v>36</v>
      </c>
      <c r="F399" s="124" t="s">
        <v>36</v>
      </c>
      <c r="G399" s="125"/>
      <c r="H399" s="125"/>
      <c r="I399" s="125"/>
      <c r="J399" s="125"/>
      <c r="K399" s="125"/>
      <c r="L399" s="125"/>
      <c r="M399" s="125"/>
      <c r="N399" s="126"/>
      <c r="O399" s="14" t="s">
        <v>36</v>
      </c>
      <c r="P399" s="9" t="s">
        <v>36</v>
      </c>
      <c r="Q399" s="9" t="s">
        <v>36</v>
      </c>
      <c r="R399" s="9" t="s">
        <v>36</v>
      </c>
      <c r="S399" s="9" t="s">
        <v>36</v>
      </c>
      <c r="T399" s="9" t="s">
        <v>36</v>
      </c>
      <c r="U399" s="9" t="s">
        <v>36</v>
      </c>
      <c r="V399" s="9" t="s">
        <v>36</v>
      </c>
      <c r="W399" s="9" t="s">
        <v>36</v>
      </c>
      <c r="X399" s="9" t="s">
        <v>36</v>
      </c>
      <c r="Y399" s="2"/>
      <c r="Z399" s="2"/>
      <c r="AA399" s="2"/>
      <c r="AB399" s="2"/>
      <c r="AC399" s="2"/>
    </row>
    <row r="400" spans="1:29" ht="39" customHeight="1" x14ac:dyDescent="0.25">
      <c r="A400" s="87" t="s">
        <v>167</v>
      </c>
      <c r="B400" s="88"/>
      <c r="C400" s="13">
        <v>2020</v>
      </c>
      <c r="D400" s="13">
        <v>2026</v>
      </c>
      <c r="E400" s="50" t="s">
        <v>11</v>
      </c>
      <c r="F400" s="3" t="s">
        <v>36</v>
      </c>
      <c r="G400" s="3" t="s">
        <v>36</v>
      </c>
      <c r="H400" s="3" t="s">
        <v>36</v>
      </c>
      <c r="I400" s="3" t="s">
        <v>36</v>
      </c>
      <c r="J400" s="3" t="s">
        <v>36</v>
      </c>
      <c r="K400" s="3" t="s">
        <v>36</v>
      </c>
      <c r="L400" s="3" t="s">
        <v>36</v>
      </c>
      <c r="M400" s="3" t="s">
        <v>36</v>
      </c>
      <c r="N400" s="3" t="s">
        <v>36</v>
      </c>
      <c r="O400" s="14" t="s">
        <v>36</v>
      </c>
      <c r="P400" s="9" t="s">
        <v>36</v>
      </c>
      <c r="Q400" s="9" t="s">
        <v>36</v>
      </c>
      <c r="R400" s="9" t="s">
        <v>36</v>
      </c>
      <c r="S400" s="9" t="s">
        <v>36</v>
      </c>
      <c r="T400" s="9" t="s">
        <v>36</v>
      </c>
      <c r="U400" s="9" t="s">
        <v>36</v>
      </c>
      <c r="V400" s="9" t="s">
        <v>36</v>
      </c>
      <c r="W400" s="9" t="s">
        <v>36</v>
      </c>
      <c r="X400" s="9" t="s">
        <v>36</v>
      </c>
      <c r="Y400" s="2"/>
      <c r="Z400" s="2"/>
      <c r="AA400" s="2"/>
      <c r="AB400" s="2"/>
      <c r="AC400" s="2"/>
    </row>
    <row r="401" spans="1:29" x14ac:dyDescent="0.25">
      <c r="A401" s="111" t="s">
        <v>99</v>
      </c>
      <c r="B401" s="97"/>
      <c r="C401" s="67">
        <v>2020</v>
      </c>
      <c r="D401" s="67">
        <v>2026</v>
      </c>
      <c r="E401" s="51"/>
      <c r="F401" s="27" t="s">
        <v>37</v>
      </c>
      <c r="G401" s="19">
        <f>H401+I401+J401+K401+L401+M401+N401</f>
        <v>3382789.08</v>
      </c>
      <c r="H401" s="19">
        <f>H402+H403+H404+H405</f>
        <v>486912.47</v>
      </c>
      <c r="I401" s="19">
        <f t="shared" ref="I401:N401" si="117">I402+I403+I404+I405</f>
        <v>331784.46999999997</v>
      </c>
      <c r="J401" s="19">
        <f t="shared" si="117"/>
        <v>511763.56</v>
      </c>
      <c r="K401" s="19">
        <f t="shared" si="117"/>
        <v>1363672.4900000002</v>
      </c>
      <c r="L401" s="19">
        <f t="shared" si="117"/>
        <v>288656.09000000003</v>
      </c>
      <c r="M401" s="19">
        <f t="shared" si="117"/>
        <v>200000</v>
      </c>
      <c r="N401" s="19">
        <f t="shared" si="117"/>
        <v>200000</v>
      </c>
      <c r="O401" s="67" t="s">
        <v>36</v>
      </c>
      <c r="P401" s="54" t="s">
        <v>36</v>
      </c>
      <c r="Q401" s="54" t="s">
        <v>36</v>
      </c>
      <c r="R401" s="54" t="s">
        <v>36</v>
      </c>
      <c r="S401" s="54" t="s">
        <v>36</v>
      </c>
      <c r="T401" s="54" t="s">
        <v>36</v>
      </c>
      <c r="U401" s="54" t="s">
        <v>36</v>
      </c>
      <c r="V401" s="54" t="s">
        <v>36</v>
      </c>
      <c r="W401" s="54" t="s">
        <v>36</v>
      </c>
      <c r="X401" s="54" t="s">
        <v>36</v>
      </c>
      <c r="Y401" s="2"/>
      <c r="Z401" s="2"/>
      <c r="AA401" s="2"/>
      <c r="AB401" s="2"/>
      <c r="AC401" s="2"/>
    </row>
    <row r="402" spans="1:29" ht="33.75" x14ac:dyDescent="0.25">
      <c r="A402" s="98"/>
      <c r="B402" s="99"/>
      <c r="C402" s="68"/>
      <c r="D402" s="68"/>
      <c r="E402" s="51"/>
      <c r="F402" s="27" t="s">
        <v>40</v>
      </c>
      <c r="G402" s="19">
        <f>H402+I402+J402+K402+L402+M402+N402+O402</f>
        <v>0</v>
      </c>
      <c r="H402" s="19">
        <f t="shared" ref="H402:N402" si="118">H407+H427</f>
        <v>0</v>
      </c>
      <c r="I402" s="19">
        <f t="shared" si="118"/>
        <v>0</v>
      </c>
      <c r="J402" s="19">
        <f t="shared" si="118"/>
        <v>0</v>
      </c>
      <c r="K402" s="19">
        <f t="shared" si="118"/>
        <v>0</v>
      </c>
      <c r="L402" s="19">
        <f t="shared" si="118"/>
        <v>0</v>
      </c>
      <c r="M402" s="19">
        <f t="shared" si="118"/>
        <v>0</v>
      </c>
      <c r="N402" s="19">
        <f t="shared" si="118"/>
        <v>0</v>
      </c>
      <c r="O402" s="68"/>
      <c r="P402" s="55"/>
      <c r="Q402" s="55"/>
      <c r="R402" s="55"/>
      <c r="S402" s="55"/>
      <c r="T402" s="55"/>
      <c r="U402" s="55"/>
      <c r="V402" s="55"/>
      <c r="W402" s="55"/>
      <c r="X402" s="55"/>
      <c r="Y402" s="2"/>
      <c r="Z402" s="2"/>
      <c r="AA402" s="2"/>
      <c r="AB402" s="2"/>
      <c r="AC402" s="2"/>
    </row>
    <row r="403" spans="1:29" ht="22.5" x14ac:dyDescent="0.25">
      <c r="A403" s="98"/>
      <c r="B403" s="99"/>
      <c r="C403" s="68"/>
      <c r="D403" s="68"/>
      <c r="E403" s="51"/>
      <c r="F403" s="27" t="s">
        <v>39</v>
      </c>
      <c r="G403" s="19">
        <f>H403+I403+J403+K403+L403+M403+N403+O403</f>
        <v>677246.14</v>
      </c>
      <c r="H403" s="19">
        <v>0</v>
      </c>
      <c r="I403" s="19">
        <v>0</v>
      </c>
      <c r="J403" s="19">
        <v>0</v>
      </c>
      <c r="K403" s="19">
        <f>K408+K413+K418</f>
        <v>677246.14</v>
      </c>
      <c r="L403" s="19">
        <v>0</v>
      </c>
      <c r="M403" s="19">
        <v>0</v>
      </c>
      <c r="N403" s="19">
        <v>0</v>
      </c>
      <c r="O403" s="68"/>
      <c r="P403" s="55"/>
      <c r="Q403" s="55"/>
      <c r="R403" s="55"/>
      <c r="S403" s="55"/>
      <c r="T403" s="55"/>
      <c r="U403" s="55"/>
      <c r="V403" s="55"/>
      <c r="W403" s="55"/>
      <c r="X403" s="55"/>
      <c r="Y403" s="2"/>
      <c r="Z403" s="2"/>
      <c r="AA403" s="2"/>
      <c r="AB403" s="2"/>
      <c r="AC403" s="2"/>
    </row>
    <row r="404" spans="1:29" ht="22.5" x14ac:dyDescent="0.25">
      <c r="A404" s="98"/>
      <c r="B404" s="99"/>
      <c r="C404" s="70"/>
      <c r="D404" s="70"/>
      <c r="E404" s="51"/>
      <c r="F404" s="27" t="s">
        <v>60</v>
      </c>
      <c r="G404" s="19">
        <f>H404+I404+J404+K404+L404+M404+N404+O404</f>
        <v>2705542.94</v>
      </c>
      <c r="H404" s="19">
        <f t="shared" ref="H404:J405" si="119">H409+H429</f>
        <v>486912.47</v>
      </c>
      <c r="I404" s="19">
        <f t="shared" si="119"/>
        <v>331784.46999999997</v>
      </c>
      <c r="J404" s="19">
        <f t="shared" si="119"/>
        <v>511763.56</v>
      </c>
      <c r="K404" s="19">
        <f>K409+K414+K419</f>
        <v>686426.35000000009</v>
      </c>
      <c r="L404" s="19">
        <f t="shared" ref="L404:N405" si="120">L409+L429</f>
        <v>288656.09000000003</v>
      </c>
      <c r="M404" s="19">
        <f t="shared" si="120"/>
        <v>200000</v>
      </c>
      <c r="N404" s="19">
        <f t="shared" si="120"/>
        <v>200000</v>
      </c>
      <c r="O404" s="70"/>
      <c r="P404" s="56"/>
      <c r="Q404" s="56"/>
      <c r="R404" s="56"/>
      <c r="S404" s="56"/>
      <c r="T404" s="56"/>
      <c r="U404" s="56"/>
      <c r="V404" s="56"/>
      <c r="W404" s="56"/>
      <c r="X404" s="56"/>
      <c r="Y404" s="2"/>
      <c r="Z404" s="2"/>
      <c r="AA404" s="2"/>
      <c r="AB404" s="2"/>
      <c r="AC404" s="2"/>
    </row>
    <row r="405" spans="1:29" x14ac:dyDescent="0.25">
      <c r="A405" s="100"/>
      <c r="B405" s="101"/>
      <c r="C405" s="71"/>
      <c r="D405" s="71"/>
      <c r="E405" s="51"/>
      <c r="F405" s="27" t="s">
        <v>61</v>
      </c>
      <c r="G405" s="19">
        <f>H405+I405+J405+K405+L405+M405+N405+O405</f>
        <v>0</v>
      </c>
      <c r="H405" s="19">
        <f t="shared" si="119"/>
        <v>0</v>
      </c>
      <c r="I405" s="19">
        <f t="shared" si="119"/>
        <v>0</v>
      </c>
      <c r="J405" s="19">
        <f t="shared" si="119"/>
        <v>0</v>
      </c>
      <c r="K405" s="19">
        <f>K410+K430</f>
        <v>0</v>
      </c>
      <c r="L405" s="19">
        <f t="shared" si="120"/>
        <v>0</v>
      </c>
      <c r="M405" s="19">
        <f t="shared" si="120"/>
        <v>0</v>
      </c>
      <c r="N405" s="19">
        <f t="shared" si="120"/>
        <v>0</v>
      </c>
      <c r="O405" s="71"/>
      <c r="P405" s="57"/>
      <c r="Q405" s="57"/>
      <c r="R405" s="57"/>
      <c r="S405" s="57"/>
      <c r="T405" s="57"/>
      <c r="U405" s="57"/>
      <c r="V405" s="57"/>
      <c r="W405" s="57"/>
      <c r="X405" s="57"/>
      <c r="Y405" s="2"/>
      <c r="Z405" s="2"/>
      <c r="AA405" s="2"/>
      <c r="AB405" s="2"/>
      <c r="AC405" s="2"/>
    </row>
    <row r="406" spans="1:29" x14ac:dyDescent="0.25">
      <c r="A406" s="81">
        <v>1</v>
      </c>
      <c r="B406" s="64" t="s">
        <v>187</v>
      </c>
      <c r="C406" s="67">
        <v>2020</v>
      </c>
      <c r="D406" s="67">
        <v>2026</v>
      </c>
      <c r="E406" s="51"/>
      <c r="F406" s="27" t="s">
        <v>37</v>
      </c>
      <c r="G406" s="19">
        <f>H406+I406+J406+K406+L406+M406+N406</f>
        <v>1623914.6800000002</v>
      </c>
      <c r="H406" s="19">
        <f>H407+H408+H409+H410</f>
        <v>331784.46999999997</v>
      </c>
      <c r="I406" s="19">
        <f t="shared" ref="I406:N406" si="121">I407+I408+I409+I410</f>
        <v>331784.46999999997</v>
      </c>
      <c r="J406" s="19">
        <f t="shared" si="121"/>
        <v>311763.56</v>
      </c>
      <c r="K406" s="19">
        <f t="shared" si="121"/>
        <v>359926.09</v>
      </c>
      <c r="L406" s="19">
        <f t="shared" si="121"/>
        <v>288656.09000000003</v>
      </c>
      <c r="M406" s="19">
        <f t="shared" si="121"/>
        <v>0</v>
      </c>
      <c r="N406" s="19">
        <f t="shared" si="121"/>
        <v>0</v>
      </c>
      <c r="O406" s="67" t="s">
        <v>79</v>
      </c>
      <c r="P406" s="54" t="s">
        <v>74</v>
      </c>
      <c r="Q406" s="54">
        <f>R406+S406+T406+U406+V406+W406+X406</f>
        <v>2917</v>
      </c>
      <c r="R406" s="54">
        <v>93</v>
      </c>
      <c r="S406" s="54">
        <v>104</v>
      </c>
      <c r="T406" s="54">
        <v>300</v>
      </c>
      <c r="U406" s="54">
        <v>567</v>
      </c>
      <c r="V406" s="54">
        <v>539</v>
      </c>
      <c r="W406" s="54">
        <v>657</v>
      </c>
      <c r="X406" s="54">
        <v>657</v>
      </c>
      <c r="Y406" s="2"/>
      <c r="Z406" s="2"/>
      <c r="AA406" s="2"/>
      <c r="AB406" s="2"/>
      <c r="AC406" s="2"/>
    </row>
    <row r="407" spans="1:29" ht="33.75" x14ac:dyDescent="0.25">
      <c r="A407" s="81"/>
      <c r="B407" s="65"/>
      <c r="C407" s="68"/>
      <c r="D407" s="68"/>
      <c r="E407" s="51"/>
      <c r="F407" s="27" t="s">
        <v>40</v>
      </c>
      <c r="G407" s="19">
        <f>H407+I407+J407+K407+L407+M407+N407+O407</f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>
        <v>0</v>
      </c>
      <c r="O407" s="68"/>
      <c r="P407" s="55"/>
      <c r="Q407" s="55"/>
      <c r="R407" s="55"/>
      <c r="S407" s="55"/>
      <c r="T407" s="55"/>
      <c r="U407" s="55"/>
      <c r="V407" s="55"/>
      <c r="W407" s="55"/>
      <c r="X407" s="55"/>
      <c r="Y407" s="2"/>
      <c r="Z407" s="2"/>
      <c r="AA407" s="2"/>
      <c r="AB407" s="2"/>
      <c r="AC407" s="2"/>
    </row>
    <row r="408" spans="1:29" ht="22.5" x14ac:dyDescent="0.25">
      <c r="A408" s="81"/>
      <c r="B408" s="65"/>
      <c r="C408" s="68"/>
      <c r="D408" s="68"/>
      <c r="E408" s="51"/>
      <c r="F408" s="27" t="s">
        <v>39</v>
      </c>
      <c r="G408" s="19">
        <f>H408+I408+J408+K408+L408+M408+N408+O408</f>
        <v>0</v>
      </c>
      <c r="H408" s="19">
        <v>0</v>
      </c>
      <c r="I408" s="19">
        <v>0</v>
      </c>
      <c r="J408" s="19">
        <v>0</v>
      </c>
      <c r="K408" s="19">
        <v>0</v>
      </c>
      <c r="L408" s="19">
        <v>0</v>
      </c>
      <c r="M408" s="19">
        <v>0</v>
      </c>
      <c r="N408" s="19">
        <v>0</v>
      </c>
      <c r="O408" s="68"/>
      <c r="P408" s="55"/>
      <c r="Q408" s="55"/>
      <c r="R408" s="55"/>
      <c r="S408" s="55"/>
      <c r="T408" s="55"/>
      <c r="U408" s="55"/>
      <c r="V408" s="55"/>
      <c r="W408" s="55"/>
      <c r="X408" s="55"/>
      <c r="Y408" s="2"/>
      <c r="Z408" s="2"/>
      <c r="AA408" s="2"/>
      <c r="AB408" s="2"/>
      <c r="AC408" s="2"/>
    </row>
    <row r="409" spans="1:29" ht="22.5" x14ac:dyDescent="0.25">
      <c r="A409" s="82"/>
      <c r="B409" s="66"/>
      <c r="C409" s="70"/>
      <c r="D409" s="70"/>
      <c r="E409" s="51"/>
      <c r="F409" s="27" t="s">
        <v>60</v>
      </c>
      <c r="G409" s="19">
        <f>H409+I409+J409+K409+L409+M409+N409+O409</f>
        <v>1623914.6800000002</v>
      </c>
      <c r="H409" s="19">
        <v>331784.46999999997</v>
      </c>
      <c r="I409" s="19">
        <v>331784.46999999997</v>
      </c>
      <c r="J409" s="19">
        <v>311763.56</v>
      </c>
      <c r="K409" s="19">
        <v>359926.09</v>
      </c>
      <c r="L409" s="19">
        <v>288656.09000000003</v>
      </c>
      <c r="M409" s="19">
        <v>0</v>
      </c>
      <c r="N409" s="19">
        <v>0</v>
      </c>
      <c r="O409" s="70"/>
      <c r="P409" s="56"/>
      <c r="Q409" s="56"/>
      <c r="R409" s="56"/>
      <c r="S409" s="56"/>
      <c r="T409" s="56"/>
      <c r="U409" s="56"/>
      <c r="V409" s="56"/>
      <c r="W409" s="56"/>
      <c r="X409" s="56"/>
      <c r="Y409" s="2"/>
      <c r="Z409" s="2"/>
      <c r="AA409" s="2"/>
      <c r="AB409" s="2"/>
      <c r="AC409" s="2"/>
    </row>
    <row r="410" spans="1:29" x14ac:dyDescent="0.25">
      <c r="A410" s="82"/>
      <c r="B410" s="66"/>
      <c r="C410" s="71"/>
      <c r="D410" s="71"/>
      <c r="E410" s="51"/>
      <c r="F410" s="27" t="s">
        <v>61</v>
      </c>
      <c r="G410" s="19">
        <f>H410+I410+J410+K410+L410+M410+N410+O410</f>
        <v>0</v>
      </c>
      <c r="H410" s="19">
        <v>0</v>
      </c>
      <c r="I410" s="19">
        <v>0</v>
      </c>
      <c r="J410" s="19">
        <v>0</v>
      </c>
      <c r="K410" s="19">
        <v>0</v>
      </c>
      <c r="L410" s="19">
        <v>0</v>
      </c>
      <c r="M410" s="19">
        <v>0</v>
      </c>
      <c r="N410" s="19">
        <v>0</v>
      </c>
      <c r="O410" s="71"/>
      <c r="P410" s="57"/>
      <c r="Q410" s="57"/>
      <c r="R410" s="57"/>
      <c r="S410" s="57"/>
      <c r="T410" s="57"/>
      <c r="U410" s="57"/>
      <c r="V410" s="57"/>
      <c r="W410" s="57"/>
      <c r="X410" s="57"/>
      <c r="Y410" s="2"/>
      <c r="Z410" s="2"/>
      <c r="AA410" s="2"/>
      <c r="AB410" s="2"/>
      <c r="AC410" s="2"/>
    </row>
    <row r="411" spans="1:29" x14ac:dyDescent="0.25">
      <c r="A411" s="81">
        <v>2</v>
      </c>
      <c r="B411" s="64" t="s">
        <v>92</v>
      </c>
      <c r="C411" s="67">
        <v>2020</v>
      </c>
      <c r="D411" s="67">
        <v>2026</v>
      </c>
      <c r="E411" s="51"/>
      <c r="F411" s="27" t="s">
        <v>37</v>
      </c>
      <c r="G411" s="19">
        <f>H411+I411+J411+K411+L411+M411+N411</f>
        <v>7210</v>
      </c>
      <c r="H411" s="19">
        <f>H412+H413+H414+H415</f>
        <v>0</v>
      </c>
      <c r="I411" s="19">
        <f t="shared" ref="I411:N411" si="122">I412+I413+I414+I415</f>
        <v>0</v>
      </c>
      <c r="J411" s="19">
        <f t="shared" si="122"/>
        <v>0</v>
      </c>
      <c r="K411" s="19">
        <f t="shared" si="122"/>
        <v>7210</v>
      </c>
      <c r="L411" s="19">
        <f t="shared" si="122"/>
        <v>0</v>
      </c>
      <c r="M411" s="19">
        <f t="shared" si="122"/>
        <v>0</v>
      </c>
      <c r="N411" s="19">
        <f t="shared" si="122"/>
        <v>0</v>
      </c>
      <c r="O411" s="67" t="s">
        <v>36</v>
      </c>
      <c r="P411" s="54" t="s">
        <v>36</v>
      </c>
      <c r="Q411" s="54" t="s">
        <v>36</v>
      </c>
      <c r="R411" s="54" t="s">
        <v>36</v>
      </c>
      <c r="S411" s="54" t="s">
        <v>36</v>
      </c>
      <c r="T411" s="54" t="s">
        <v>36</v>
      </c>
      <c r="U411" s="54" t="s">
        <v>36</v>
      </c>
      <c r="V411" s="54" t="s">
        <v>36</v>
      </c>
      <c r="W411" s="54" t="s">
        <v>36</v>
      </c>
      <c r="X411" s="54" t="s">
        <v>36</v>
      </c>
      <c r="Y411" s="2"/>
      <c r="Z411" s="2"/>
      <c r="AA411" s="2"/>
      <c r="AB411" s="2"/>
      <c r="AC411" s="2"/>
    </row>
    <row r="412" spans="1:29" ht="33.75" x14ac:dyDescent="0.25">
      <c r="A412" s="81"/>
      <c r="B412" s="65"/>
      <c r="C412" s="68"/>
      <c r="D412" s="68"/>
      <c r="E412" s="51"/>
      <c r="F412" s="27" t="s">
        <v>40</v>
      </c>
      <c r="G412" s="19">
        <f>H412+I412+J412+K412+L412+M412+N412+O412</f>
        <v>0</v>
      </c>
      <c r="H412" s="19">
        <v>0</v>
      </c>
      <c r="I412" s="19">
        <v>0</v>
      </c>
      <c r="J412" s="19">
        <v>0</v>
      </c>
      <c r="K412" s="19">
        <v>0</v>
      </c>
      <c r="L412" s="19">
        <v>0</v>
      </c>
      <c r="M412" s="19">
        <v>0</v>
      </c>
      <c r="N412" s="19">
        <v>0</v>
      </c>
      <c r="O412" s="68"/>
      <c r="P412" s="55"/>
      <c r="Q412" s="55"/>
      <c r="R412" s="55"/>
      <c r="S412" s="55"/>
      <c r="T412" s="55"/>
      <c r="U412" s="55"/>
      <c r="V412" s="55"/>
      <c r="W412" s="55"/>
      <c r="X412" s="55"/>
      <c r="Y412" s="2"/>
      <c r="Z412" s="2"/>
      <c r="AA412" s="2"/>
      <c r="AB412" s="2"/>
      <c r="AC412" s="2"/>
    </row>
    <row r="413" spans="1:29" ht="22.5" x14ac:dyDescent="0.25">
      <c r="A413" s="81"/>
      <c r="B413" s="65"/>
      <c r="C413" s="68"/>
      <c r="D413" s="68"/>
      <c r="E413" s="51"/>
      <c r="F413" s="27" t="s">
        <v>39</v>
      </c>
      <c r="G413" s="19">
        <f>H413+I413+J413+K413+L413+M413+N413+O413</f>
        <v>0</v>
      </c>
      <c r="H413" s="19">
        <v>0</v>
      </c>
      <c r="I413" s="19">
        <v>0</v>
      </c>
      <c r="J413" s="19">
        <v>0</v>
      </c>
      <c r="K413" s="19">
        <v>0</v>
      </c>
      <c r="L413" s="19">
        <v>0</v>
      </c>
      <c r="M413" s="19">
        <v>0</v>
      </c>
      <c r="N413" s="19">
        <v>0</v>
      </c>
      <c r="O413" s="68"/>
      <c r="P413" s="55"/>
      <c r="Q413" s="55"/>
      <c r="R413" s="55"/>
      <c r="S413" s="55"/>
      <c r="T413" s="55"/>
      <c r="U413" s="55"/>
      <c r="V413" s="55"/>
      <c r="W413" s="55"/>
      <c r="X413" s="55"/>
      <c r="Y413" s="2"/>
      <c r="Z413" s="2"/>
      <c r="AA413" s="2"/>
      <c r="AB413" s="2"/>
      <c r="AC413" s="2"/>
    </row>
    <row r="414" spans="1:29" ht="22.5" x14ac:dyDescent="0.25">
      <c r="A414" s="82"/>
      <c r="B414" s="66"/>
      <c r="C414" s="70"/>
      <c r="D414" s="70"/>
      <c r="E414" s="51"/>
      <c r="F414" s="27" t="s">
        <v>60</v>
      </c>
      <c r="G414" s="19">
        <f>H414+I414+J414+K414+L414+M414+N414+O414</f>
        <v>7210</v>
      </c>
      <c r="H414" s="19">
        <v>0</v>
      </c>
      <c r="I414" s="19">
        <v>0</v>
      </c>
      <c r="J414" s="19">
        <v>0</v>
      </c>
      <c r="K414" s="19">
        <v>7210</v>
      </c>
      <c r="L414" s="19">
        <v>0</v>
      </c>
      <c r="M414" s="19">
        <v>0</v>
      </c>
      <c r="N414" s="19">
        <v>0</v>
      </c>
      <c r="O414" s="70"/>
      <c r="P414" s="56"/>
      <c r="Q414" s="56"/>
      <c r="R414" s="56"/>
      <c r="S414" s="56"/>
      <c r="T414" s="56"/>
      <c r="U414" s="56"/>
      <c r="V414" s="56"/>
      <c r="W414" s="56"/>
      <c r="X414" s="56"/>
      <c r="Y414" s="2"/>
      <c r="Z414" s="2"/>
      <c r="AA414" s="2"/>
      <c r="AB414" s="2"/>
      <c r="AC414" s="2"/>
    </row>
    <row r="415" spans="1:29" x14ac:dyDescent="0.25">
      <c r="A415" s="82"/>
      <c r="B415" s="66"/>
      <c r="C415" s="71"/>
      <c r="D415" s="71"/>
      <c r="E415" s="51"/>
      <c r="F415" s="27" t="s">
        <v>61</v>
      </c>
      <c r="G415" s="19">
        <f>H415+I415+J415+K415+L415+M415+N415+O415</f>
        <v>0</v>
      </c>
      <c r="H415" s="19">
        <v>0</v>
      </c>
      <c r="I415" s="19">
        <v>0</v>
      </c>
      <c r="J415" s="19">
        <v>0</v>
      </c>
      <c r="K415" s="19">
        <v>0</v>
      </c>
      <c r="L415" s="19">
        <v>0</v>
      </c>
      <c r="M415" s="19">
        <v>0</v>
      </c>
      <c r="N415" s="19">
        <v>0</v>
      </c>
      <c r="O415" s="71"/>
      <c r="P415" s="57"/>
      <c r="Q415" s="57"/>
      <c r="R415" s="57"/>
      <c r="S415" s="57"/>
      <c r="T415" s="57"/>
      <c r="U415" s="57"/>
      <c r="V415" s="57"/>
      <c r="W415" s="57"/>
      <c r="X415" s="57"/>
      <c r="Y415" s="2"/>
      <c r="Z415" s="2"/>
      <c r="AA415" s="2"/>
      <c r="AB415" s="2"/>
      <c r="AC415" s="2"/>
    </row>
    <row r="416" spans="1:29" s="8" customFormat="1" x14ac:dyDescent="0.25">
      <c r="A416" s="81">
        <v>3</v>
      </c>
      <c r="B416" s="64" t="s">
        <v>93</v>
      </c>
      <c r="C416" s="67">
        <v>2020</v>
      </c>
      <c r="D416" s="67">
        <v>2026</v>
      </c>
      <c r="E416" s="51"/>
      <c r="F416" s="27" t="s">
        <v>37</v>
      </c>
      <c r="G416" s="19">
        <f>H416+I416+J416+K416+L416+M416+N416</f>
        <v>996536.4</v>
      </c>
      <c r="H416" s="19">
        <f>H417+H418+H419+H420</f>
        <v>0</v>
      </c>
      <c r="I416" s="19">
        <f t="shared" ref="I416:N416" si="123">I417+I418+I419+I420</f>
        <v>0</v>
      </c>
      <c r="J416" s="19">
        <f t="shared" si="123"/>
        <v>0</v>
      </c>
      <c r="K416" s="19">
        <f t="shared" si="123"/>
        <v>996536.4</v>
      </c>
      <c r="L416" s="19">
        <f t="shared" si="123"/>
        <v>0</v>
      </c>
      <c r="M416" s="19">
        <f t="shared" si="123"/>
        <v>0</v>
      </c>
      <c r="N416" s="19">
        <f t="shared" si="123"/>
        <v>0</v>
      </c>
      <c r="O416" s="67" t="s">
        <v>83</v>
      </c>
      <c r="P416" s="54" t="s">
        <v>74</v>
      </c>
      <c r="Q416" s="54">
        <v>1</v>
      </c>
      <c r="R416" s="54">
        <v>0</v>
      </c>
      <c r="S416" s="54">
        <v>0</v>
      </c>
      <c r="T416" s="54">
        <v>0</v>
      </c>
      <c r="U416" s="54">
        <v>1</v>
      </c>
      <c r="V416" s="54">
        <v>0</v>
      </c>
      <c r="W416" s="54">
        <v>0</v>
      </c>
      <c r="X416" s="54">
        <v>0</v>
      </c>
      <c r="Y416" s="7"/>
      <c r="Z416" s="7"/>
      <c r="AA416" s="7"/>
      <c r="AB416" s="7"/>
      <c r="AC416" s="7"/>
    </row>
    <row r="417" spans="1:29" s="8" customFormat="1" ht="33.75" x14ac:dyDescent="0.25">
      <c r="A417" s="81"/>
      <c r="B417" s="65"/>
      <c r="C417" s="68"/>
      <c r="D417" s="68"/>
      <c r="E417" s="51"/>
      <c r="F417" s="27" t="s">
        <v>40</v>
      </c>
      <c r="G417" s="19">
        <f>H417+I417+J417+K417+L417+M417+N417+O417</f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>
        <v>0</v>
      </c>
      <c r="O417" s="68"/>
      <c r="P417" s="55"/>
      <c r="Q417" s="55"/>
      <c r="R417" s="55"/>
      <c r="S417" s="55"/>
      <c r="T417" s="55"/>
      <c r="U417" s="55"/>
      <c r="V417" s="55"/>
      <c r="W417" s="55"/>
      <c r="X417" s="55"/>
      <c r="Y417" s="7"/>
      <c r="Z417" s="7"/>
      <c r="AA417" s="7"/>
      <c r="AB417" s="7"/>
      <c r="AC417" s="7"/>
    </row>
    <row r="418" spans="1:29" s="8" customFormat="1" ht="22.5" x14ac:dyDescent="0.25">
      <c r="A418" s="81"/>
      <c r="B418" s="65"/>
      <c r="C418" s="68"/>
      <c r="D418" s="68"/>
      <c r="E418" s="51"/>
      <c r="F418" s="27" t="s">
        <v>39</v>
      </c>
      <c r="G418" s="19">
        <f>H418+I418+J418+K418+L418+M418+N418+O418</f>
        <v>677246.14</v>
      </c>
      <c r="H418" s="19">
        <v>0</v>
      </c>
      <c r="I418" s="19">
        <v>0</v>
      </c>
      <c r="J418" s="19">
        <v>0</v>
      </c>
      <c r="K418" s="19">
        <v>677246.14</v>
      </c>
      <c r="L418" s="19">
        <v>0</v>
      </c>
      <c r="M418" s="19">
        <v>0</v>
      </c>
      <c r="N418" s="19">
        <v>0</v>
      </c>
      <c r="O418" s="68"/>
      <c r="P418" s="55"/>
      <c r="Q418" s="55"/>
      <c r="R418" s="55"/>
      <c r="S418" s="55"/>
      <c r="T418" s="55"/>
      <c r="U418" s="55"/>
      <c r="V418" s="55"/>
      <c r="W418" s="55"/>
      <c r="X418" s="55"/>
      <c r="Y418" s="7"/>
      <c r="Z418" s="7"/>
      <c r="AA418" s="7"/>
      <c r="AB418" s="7"/>
      <c r="AC418" s="7"/>
    </row>
    <row r="419" spans="1:29" s="8" customFormat="1" ht="22.5" x14ac:dyDescent="0.25">
      <c r="A419" s="82"/>
      <c r="B419" s="66"/>
      <c r="C419" s="70"/>
      <c r="D419" s="70"/>
      <c r="E419" s="51"/>
      <c r="F419" s="27" t="s">
        <v>60</v>
      </c>
      <c r="G419" s="19">
        <f>H419+I419+J419+K419+L419+M419+N419+O419</f>
        <v>319290.26</v>
      </c>
      <c r="H419" s="19">
        <v>0</v>
      </c>
      <c r="I419" s="19">
        <v>0</v>
      </c>
      <c r="J419" s="19">
        <v>0</v>
      </c>
      <c r="K419" s="19">
        <v>319290.26</v>
      </c>
      <c r="L419" s="19">
        <v>0</v>
      </c>
      <c r="M419" s="19">
        <v>0</v>
      </c>
      <c r="N419" s="19">
        <v>0</v>
      </c>
      <c r="O419" s="70"/>
      <c r="P419" s="56"/>
      <c r="Q419" s="56"/>
      <c r="R419" s="56"/>
      <c r="S419" s="56"/>
      <c r="T419" s="56"/>
      <c r="U419" s="56"/>
      <c r="V419" s="56"/>
      <c r="W419" s="56"/>
      <c r="X419" s="56"/>
      <c r="Y419" s="7"/>
      <c r="Z419" s="7"/>
      <c r="AA419" s="7"/>
      <c r="AB419" s="7"/>
      <c r="AC419" s="7"/>
    </row>
    <row r="420" spans="1:29" s="8" customFormat="1" x14ac:dyDescent="0.25">
      <c r="A420" s="82"/>
      <c r="B420" s="66"/>
      <c r="C420" s="71"/>
      <c r="D420" s="71"/>
      <c r="E420" s="51"/>
      <c r="F420" s="27" t="s">
        <v>61</v>
      </c>
      <c r="G420" s="19">
        <f>H420+I420+J420+K420+L420+M420+N420+O420</f>
        <v>0</v>
      </c>
      <c r="H420" s="19">
        <v>0</v>
      </c>
      <c r="I420" s="19">
        <v>0</v>
      </c>
      <c r="J420" s="19">
        <v>0</v>
      </c>
      <c r="K420" s="19">
        <v>0</v>
      </c>
      <c r="L420" s="19">
        <v>0</v>
      </c>
      <c r="M420" s="19">
        <v>0</v>
      </c>
      <c r="N420" s="19">
        <v>0</v>
      </c>
      <c r="O420" s="71"/>
      <c r="P420" s="57"/>
      <c r="Q420" s="57"/>
      <c r="R420" s="57"/>
      <c r="S420" s="57"/>
      <c r="T420" s="57"/>
      <c r="U420" s="57"/>
      <c r="V420" s="57"/>
      <c r="W420" s="57"/>
      <c r="X420" s="57"/>
      <c r="Y420" s="7"/>
      <c r="Z420" s="7"/>
      <c r="AA420" s="7"/>
      <c r="AB420" s="7"/>
      <c r="AC420" s="7"/>
    </row>
    <row r="421" spans="1:29" x14ac:dyDescent="0.25">
      <c r="A421" s="111" t="s">
        <v>98</v>
      </c>
      <c r="B421" s="97"/>
      <c r="C421" s="67">
        <v>2020</v>
      </c>
      <c r="D421" s="67">
        <v>2026</v>
      </c>
      <c r="E421" s="51"/>
      <c r="F421" s="27" t="s">
        <v>37</v>
      </c>
      <c r="G421" s="19">
        <f t="shared" ref="G421:G426" si="124">H421+I421+J421+K421+L421+M421+N421</f>
        <v>0</v>
      </c>
      <c r="H421" s="19">
        <f>H422+H423</f>
        <v>0</v>
      </c>
      <c r="I421" s="19">
        <f t="shared" ref="I421:N421" si="125">I422+I423</f>
        <v>0</v>
      </c>
      <c r="J421" s="19">
        <f t="shared" si="125"/>
        <v>0</v>
      </c>
      <c r="K421" s="19">
        <f t="shared" si="125"/>
        <v>0</v>
      </c>
      <c r="L421" s="19">
        <f t="shared" si="125"/>
        <v>0</v>
      </c>
      <c r="M421" s="19">
        <f t="shared" si="125"/>
        <v>0</v>
      </c>
      <c r="N421" s="19">
        <f t="shared" si="125"/>
        <v>0</v>
      </c>
      <c r="O421" s="67" t="s">
        <v>79</v>
      </c>
      <c r="P421" s="54" t="s">
        <v>74</v>
      </c>
      <c r="Q421" s="54">
        <f>R421+S421+T421+U421+V421+W421+X421</f>
        <v>2917</v>
      </c>
      <c r="R421" s="54">
        <v>93</v>
      </c>
      <c r="S421" s="54">
        <v>104</v>
      </c>
      <c r="T421" s="54">
        <v>300</v>
      </c>
      <c r="U421" s="54">
        <v>567</v>
      </c>
      <c r="V421" s="54">
        <v>539</v>
      </c>
      <c r="W421" s="54">
        <v>657</v>
      </c>
      <c r="X421" s="54">
        <v>657</v>
      </c>
      <c r="Y421" s="2"/>
      <c r="Z421" s="2"/>
      <c r="AA421" s="2"/>
      <c r="AB421" s="2"/>
      <c r="AC421" s="2"/>
    </row>
    <row r="422" spans="1:29" ht="33.75" x14ac:dyDescent="0.25">
      <c r="A422" s="98"/>
      <c r="B422" s="99"/>
      <c r="C422" s="68"/>
      <c r="D422" s="68"/>
      <c r="E422" s="51"/>
      <c r="F422" s="27" t="s">
        <v>40</v>
      </c>
      <c r="G422" s="19">
        <f t="shared" si="124"/>
        <v>0</v>
      </c>
      <c r="H422" s="19">
        <f>H427</f>
        <v>0</v>
      </c>
      <c r="I422" s="19">
        <f t="shared" ref="I422:N425" si="126">I427</f>
        <v>0</v>
      </c>
      <c r="J422" s="19">
        <f t="shared" si="126"/>
        <v>0</v>
      </c>
      <c r="K422" s="19">
        <f t="shared" si="126"/>
        <v>0</v>
      </c>
      <c r="L422" s="19">
        <f t="shared" si="126"/>
        <v>0</v>
      </c>
      <c r="M422" s="19">
        <f t="shared" si="126"/>
        <v>0</v>
      </c>
      <c r="N422" s="19">
        <f t="shared" si="126"/>
        <v>0</v>
      </c>
      <c r="O422" s="68"/>
      <c r="P422" s="55"/>
      <c r="Q422" s="55"/>
      <c r="R422" s="55"/>
      <c r="S422" s="55"/>
      <c r="T422" s="55"/>
      <c r="U422" s="55"/>
      <c r="V422" s="55"/>
      <c r="W422" s="55"/>
      <c r="X422" s="55"/>
      <c r="Y422" s="2"/>
      <c r="Z422" s="2"/>
      <c r="AA422" s="2"/>
      <c r="AB422" s="2"/>
      <c r="AC422" s="2"/>
    </row>
    <row r="423" spans="1:29" ht="22.5" x14ac:dyDescent="0.25">
      <c r="A423" s="98"/>
      <c r="B423" s="99"/>
      <c r="C423" s="68"/>
      <c r="D423" s="68"/>
      <c r="E423" s="51"/>
      <c r="F423" s="27" t="s">
        <v>39</v>
      </c>
      <c r="G423" s="19">
        <f t="shared" si="124"/>
        <v>0</v>
      </c>
      <c r="H423" s="19">
        <f>H428</f>
        <v>0</v>
      </c>
      <c r="I423" s="19">
        <f t="shared" si="126"/>
        <v>0</v>
      </c>
      <c r="J423" s="19">
        <f t="shared" si="126"/>
        <v>0</v>
      </c>
      <c r="K423" s="19">
        <f t="shared" si="126"/>
        <v>0</v>
      </c>
      <c r="L423" s="19">
        <f t="shared" si="126"/>
        <v>0</v>
      </c>
      <c r="M423" s="19">
        <f t="shared" si="126"/>
        <v>0</v>
      </c>
      <c r="N423" s="19">
        <f t="shared" si="126"/>
        <v>0</v>
      </c>
      <c r="O423" s="68"/>
      <c r="P423" s="55"/>
      <c r="Q423" s="55"/>
      <c r="R423" s="55"/>
      <c r="S423" s="55"/>
      <c r="T423" s="55"/>
      <c r="U423" s="55"/>
      <c r="V423" s="55"/>
      <c r="W423" s="55"/>
      <c r="X423" s="55"/>
      <c r="Y423" s="2"/>
      <c r="Z423" s="2"/>
      <c r="AA423" s="2"/>
      <c r="AB423" s="2"/>
      <c r="AC423" s="2"/>
    </row>
    <row r="424" spans="1:29" ht="22.5" x14ac:dyDescent="0.25">
      <c r="A424" s="98"/>
      <c r="B424" s="99"/>
      <c r="C424" s="70"/>
      <c r="D424" s="70"/>
      <c r="E424" s="51"/>
      <c r="F424" s="27" t="s">
        <v>60</v>
      </c>
      <c r="G424" s="19">
        <f t="shared" si="124"/>
        <v>931794.66999999993</v>
      </c>
      <c r="H424" s="19">
        <f>H429</f>
        <v>155128</v>
      </c>
      <c r="I424" s="19">
        <f t="shared" si="126"/>
        <v>0</v>
      </c>
      <c r="J424" s="19">
        <f t="shared" si="126"/>
        <v>200000</v>
      </c>
      <c r="K424" s="19">
        <f t="shared" si="126"/>
        <v>176666.66999999998</v>
      </c>
      <c r="L424" s="19">
        <f t="shared" si="126"/>
        <v>0</v>
      </c>
      <c r="M424" s="19">
        <f t="shared" si="126"/>
        <v>200000</v>
      </c>
      <c r="N424" s="19">
        <f t="shared" si="126"/>
        <v>200000</v>
      </c>
      <c r="O424" s="70"/>
      <c r="P424" s="56"/>
      <c r="Q424" s="56"/>
      <c r="R424" s="56"/>
      <c r="S424" s="56"/>
      <c r="T424" s="56"/>
      <c r="U424" s="56"/>
      <c r="V424" s="56"/>
      <c r="W424" s="56"/>
      <c r="X424" s="56"/>
      <c r="Y424" s="2"/>
      <c r="Z424" s="2"/>
      <c r="AA424" s="2"/>
      <c r="AB424" s="2"/>
      <c r="AC424" s="2"/>
    </row>
    <row r="425" spans="1:29" x14ac:dyDescent="0.25">
      <c r="A425" s="100"/>
      <c r="B425" s="101"/>
      <c r="C425" s="71"/>
      <c r="D425" s="71"/>
      <c r="E425" s="51"/>
      <c r="F425" s="27" t="s">
        <v>61</v>
      </c>
      <c r="G425" s="19">
        <f t="shared" si="124"/>
        <v>0</v>
      </c>
      <c r="H425" s="19">
        <f>H430</f>
        <v>0</v>
      </c>
      <c r="I425" s="19">
        <f t="shared" si="126"/>
        <v>0</v>
      </c>
      <c r="J425" s="19">
        <f t="shared" si="126"/>
        <v>0</v>
      </c>
      <c r="K425" s="19">
        <f t="shared" si="126"/>
        <v>0</v>
      </c>
      <c r="L425" s="19">
        <f t="shared" si="126"/>
        <v>0</v>
      </c>
      <c r="M425" s="19">
        <f t="shared" si="126"/>
        <v>0</v>
      </c>
      <c r="N425" s="19">
        <f t="shared" si="126"/>
        <v>0</v>
      </c>
      <c r="O425" s="71"/>
      <c r="P425" s="57"/>
      <c r="Q425" s="57"/>
      <c r="R425" s="57"/>
      <c r="S425" s="57"/>
      <c r="T425" s="57"/>
      <c r="U425" s="57"/>
      <c r="V425" s="57"/>
      <c r="W425" s="57"/>
      <c r="X425" s="57"/>
      <c r="Y425" s="2"/>
      <c r="Z425" s="2"/>
      <c r="AA425" s="2"/>
      <c r="AB425" s="2"/>
      <c r="AC425" s="2"/>
    </row>
    <row r="426" spans="1:29" x14ac:dyDescent="0.25">
      <c r="A426" s="67">
        <v>1</v>
      </c>
      <c r="B426" s="162" t="s">
        <v>97</v>
      </c>
      <c r="C426" s="67">
        <v>2020</v>
      </c>
      <c r="D426" s="67">
        <v>2026</v>
      </c>
      <c r="E426" s="51"/>
      <c r="F426" s="27" t="s">
        <v>37</v>
      </c>
      <c r="G426" s="19">
        <f t="shared" si="124"/>
        <v>931794.66999999993</v>
      </c>
      <c r="H426" s="19">
        <f>H427+H428+H429+H430</f>
        <v>155128</v>
      </c>
      <c r="I426" s="19">
        <f t="shared" ref="I426:N426" si="127">I427+I428+I429+I430</f>
        <v>0</v>
      </c>
      <c r="J426" s="19">
        <f t="shared" si="127"/>
        <v>200000</v>
      </c>
      <c r="K426" s="19">
        <f>K427+K428+K429+K430</f>
        <v>176666.66999999998</v>
      </c>
      <c r="L426" s="19">
        <f>L427+L428+L429+L430</f>
        <v>0</v>
      </c>
      <c r="M426" s="19">
        <f t="shared" si="127"/>
        <v>200000</v>
      </c>
      <c r="N426" s="19">
        <f t="shared" si="127"/>
        <v>200000</v>
      </c>
      <c r="O426" s="67" t="s">
        <v>36</v>
      </c>
      <c r="P426" s="54" t="s">
        <v>36</v>
      </c>
      <c r="Q426" s="54" t="s">
        <v>36</v>
      </c>
      <c r="R426" s="54" t="s">
        <v>36</v>
      </c>
      <c r="S426" s="54" t="s">
        <v>36</v>
      </c>
      <c r="T426" s="54" t="s">
        <v>36</v>
      </c>
      <c r="U426" s="54" t="s">
        <v>36</v>
      </c>
      <c r="V426" s="54" t="s">
        <v>36</v>
      </c>
      <c r="W426" s="54" t="s">
        <v>36</v>
      </c>
      <c r="X426" s="54" t="s">
        <v>36</v>
      </c>
      <c r="Y426" s="2"/>
      <c r="Z426" s="2"/>
      <c r="AA426" s="2"/>
      <c r="AB426" s="2"/>
      <c r="AC426" s="2"/>
    </row>
    <row r="427" spans="1:29" ht="33.75" x14ac:dyDescent="0.25">
      <c r="A427" s="68"/>
      <c r="B427" s="164"/>
      <c r="C427" s="68"/>
      <c r="D427" s="68"/>
      <c r="E427" s="51"/>
      <c r="F427" s="27" t="s">
        <v>40</v>
      </c>
      <c r="G427" s="19">
        <f>H427+I427+J427+K427+L427+M427+N427+O427</f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9">
        <v>0</v>
      </c>
      <c r="O427" s="68"/>
      <c r="P427" s="55"/>
      <c r="Q427" s="55"/>
      <c r="R427" s="55"/>
      <c r="S427" s="55"/>
      <c r="T427" s="55"/>
      <c r="U427" s="55"/>
      <c r="V427" s="55"/>
      <c r="W427" s="55"/>
      <c r="X427" s="55"/>
      <c r="Y427" s="2"/>
      <c r="Z427" s="2"/>
      <c r="AA427" s="2"/>
      <c r="AB427" s="2"/>
      <c r="AC427" s="2"/>
    </row>
    <row r="428" spans="1:29" ht="22.5" x14ac:dyDescent="0.25">
      <c r="A428" s="68"/>
      <c r="B428" s="164"/>
      <c r="C428" s="68"/>
      <c r="D428" s="68"/>
      <c r="E428" s="51"/>
      <c r="F428" s="27" t="s">
        <v>39</v>
      </c>
      <c r="G428" s="19">
        <f>H428+I428+J428+K428+L428+M428+N428+O428</f>
        <v>0</v>
      </c>
      <c r="H428" s="19">
        <v>0</v>
      </c>
      <c r="I428" s="19">
        <v>0</v>
      </c>
      <c r="J428" s="19">
        <v>0</v>
      </c>
      <c r="K428" s="19">
        <v>0</v>
      </c>
      <c r="L428" s="19">
        <v>0</v>
      </c>
      <c r="M428" s="19">
        <v>0</v>
      </c>
      <c r="N428" s="19">
        <v>0</v>
      </c>
      <c r="O428" s="68"/>
      <c r="P428" s="55"/>
      <c r="Q428" s="55"/>
      <c r="R428" s="55"/>
      <c r="S428" s="55"/>
      <c r="T428" s="55"/>
      <c r="U428" s="55"/>
      <c r="V428" s="55"/>
      <c r="W428" s="55"/>
      <c r="X428" s="55"/>
      <c r="Y428" s="2"/>
      <c r="Z428" s="2"/>
      <c r="AA428" s="2"/>
      <c r="AB428" s="2"/>
      <c r="AC428" s="2"/>
    </row>
    <row r="429" spans="1:29" ht="22.5" x14ac:dyDescent="0.25">
      <c r="A429" s="70"/>
      <c r="B429" s="164"/>
      <c r="C429" s="70"/>
      <c r="D429" s="70"/>
      <c r="E429" s="51"/>
      <c r="F429" s="27" t="s">
        <v>60</v>
      </c>
      <c r="G429" s="19">
        <f>H429+I429+J429+K429+L429+M429+N429+O429</f>
        <v>931794.66999999993</v>
      </c>
      <c r="H429" s="19">
        <v>155128</v>
      </c>
      <c r="I429" s="19">
        <v>0</v>
      </c>
      <c r="J429" s="19">
        <v>200000</v>
      </c>
      <c r="K429" s="19">
        <f>200000-23333.33</f>
        <v>176666.66999999998</v>
      </c>
      <c r="L429" s="19">
        <v>0</v>
      </c>
      <c r="M429" s="19">
        <v>200000</v>
      </c>
      <c r="N429" s="19">
        <v>200000</v>
      </c>
      <c r="O429" s="70"/>
      <c r="P429" s="56"/>
      <c r="Q429" s="56"/>
      <c r="R429" s="56"/>
      <c r="S429" s="56"/>
      <c r="T429" s="56"/>
      <c r="U429" s="56"/>
      <c r="V429" s="56"/>
      <c r="W429" s="56"/>
      <c r="X429" s="56"/>
      <c r="Y429" s="2"/>
      <c r="Z429" s="2"/>
      <c r="AA429" s="2"/>
      <c r="AB429" s="2"/>
      <c r="AC429" s="2"/>
    </row>
    <row r="430" spans="1:29" x14ac:dyDescent="0.25">
      <c r="A430" s="71"/>
      <c r="B430" s="165"/>
      <c r="C430" s="71"/>
      <c r="D430" s="71"/>
      <c r="E430" s="51"/>
      <c r="F430" s="27" t="s">
        <v>61</v>
      </c>
      <c r="G430" s="19">
        <f>H430+I430+J430+K430+L430+M430+N430+O430</f>
        <v>0</v>
      </c>
      <c r="H430" s="19">
        <v>0</v>
      </c>
      <c r="I430" s="19">
        <v>0</v>
      </c>
      <c r="J430" s="19">
        <v>0</v>
      </c>
      <c r="K430" s="19">
        <v>0</v>
      </c>
      <c r="L430" s="19">
        <v>0</v>
      </c>
      <c r="M430" s="19">
        <v>0</v>
      </c>
      <c r="N430" s="19">
        <v>0</v>
      </c>
      <c r="O430" s="71"/>
      <c r="P430" s="57"/>
      <c r="Q430" s="57"/>
      <c r="R430" s="57"/>
      <c r="S430" s="57"/>
      <c r="T430" s="57"/>
      <c r="U430" s="57"/>
      <c r="V430" s="57"/>
      <c r="W430" s="57"/>
      <c r="X430" s="57"/>
      <c r="Y430" s="2"/>
      <c r="Z430" s="2"/>
      <c r="AA430" s="2"/>
      <c r="AB430" s="2"/>
      <c r="AC430" s="2"/>
    </row>
    <row r="431" spans="1:29" x14ac:dyDescent="0.25">
      <c r="A431" s="105" t="s">
        <v>168</v>
      </c>
      <c r="B431" s="114"/>
      <c r="C431" s="67">
        <v>2020</v>
      </c>
      <c r="D431" s="67">
        <v>2026</v>
      </c>
      <c r="E431" s="40"/>
      <c r="F431" s="35" t="s">
        <v>37</v>
      </c>
      <c r="G431" s="21">
        <f>H431+I431+J431+K431+L431+M431+N431</f>
        <v>3559455.75</v>
      </c>
      <c r="H431" s="21">
        <f>H432+H433+H434+H435</f>
        <v>486912.47</v>
      </c>
      <c r="I431" s="21">
        <f t="shared" ref="I431:N431" si="128">I432+I433+I434+I435</f>
        <v>331784.46999999997</v>
      </c>
      <c r="J431" s="21">
        <f t="shared" si="128"/>
        <v>511763.56</v>
      </c>
      <c r="K431" s="21">
        <f t="shared" si="128"/>
        <v>1540339.1600000001</v>
      </c>
      <c r="L431" s="21">
        <f t="shared" si="128"/>
        <v>288656.09000000003</v>
      </c>
      <c r="M431" s="21">
        <f t="shared" si="128"/>
        <v>200000</v>
      </c>
      <c r="N431" s="21">
        <f t="shared" si="128"/>
        <v>200000</v>
      </c>
      <c r="O431" s="67" t="s">
        <v>36</v>
      </c>
      <c r="P431" s="54" t="s">
        <v>36</v>
      </c>
      <c r="Q431" s="54" t="s">
        <v>36</v>
      </c>
      <c r="R431" s="54" t="s">
        <v>36</v>
      </c>
      <c r="S431" s="54" t="s">
        <v>36</v>
      </c>
      <c r="T431" s="54" t="s">
        <v>36</v>
      </c>
      <c r="U431" s="54" t="s">
        <v>36</v>
      </c>
      <c r="V431" s="54" t="s">
        <v>36</v>
      </c>
      <c r="W431" s="54" t="s">
        <v>36</v>
      </c>
      <c r="X431" s="54" t="s">
        <v>36</v>
      </c>
      <c r="Y431" s="2"/>
      <c r="Z431" s="2"/>
      <c r="AA431" s="2"/>
      <c r="AB431" s="2"/>
      <c r="AC431" s="2"/>
    </row>
    <row r="432" spans="1:29" ht="31.5" x14ac:dyDescent="0.25">
      <c r="A432" s="115"/>
      <c r="B432" s="116"/>
      <c r="C432" s="68"/>
      <c r="D432" s="68"/>
      <c r="E432" s="41"/>
      <c r="F432" s="35" t="s">
        <v>40</v>
      </c>
      <c r="G432" s="21">
        <f>H432+I432+J432+K432+L432+M432+N432+O432</f>
        <v>0</v>
      </c>
      <c r="H432" s="21">
        <f>H402</f>
        <v>0</v>
      </c>
      <c r="I432" s="21">
        <f>I402</f>
        <v>0</v>
      </c>
      <c r="J432" s="21">
        <f t="shared" ref="J432:N435" si="129">J402</f>
        <v>0</v>
      </c>
      <c r="K432" s="21">
        <f t="shared" si="129"/>
        <v>0</v>
      </c>
      <c r="L432" s="21">
        <f t="shared" si="129"/>
        <v>0</v>
      </c>
      <c r="M432" s="21">
        <f t="shared" si="129"/>
        <v>0</v>
      </c>
      <c r="N432" s="21">
        <f t="shared" si="129"/>
        <v>0</v>
      </c>
      <c r="O432" s="68"/>
      <c r="P432" s="55"/>
      <c r="Q432" s="55"/>
      <c r="R432" s="55"/>
      <c r="S432" s="55"/>
      <c r="T432" s="55"/>
      <c r="U432" s="55"/>
      <c r="V432" s="55"/>
      <c r="W432" s="55"/>
      <c r="X432" s="55"/>
      <c r="Y432" s="2"/>
      <c r="Z432" s="2"/>
      <c r="AA432" s="2"/>
      <c r="AB432" s="2"/>
      <c r="AC432" s="2"/>
    </row>
    <row r="433" spans="1:29" ht="21" x14ac:dyDescent="0.25">
      <c r="A433" s="115"/>
      <c r="B433" s="116"/>
      <c r="C433" s="68"/>
      <c r="D433" s="68"/>
      <c r="E433" s="41"/>
      <c r="F433" s="35" t="s">
        <v>39</v>
      </c>
      <c r="G433" s="21">
        <f>H433+I433+J433+K433+L433+M433+N433+O433</f>
        <v>677246.14</v>
      </c>
      <c r="H433" s="21">
        <f>H403</f>
        <v>0</v>
      </c>
      <c r="I433" s="21">
        <f>I403+I423</f>
        <v>0</v>
      </c>
      <c r="J433" s="21">
        <f t="shared" si="129"/>
        <v>0</v>
      </c>
      <c r="K433" s="21">
        <f t="shared" si="129"/>
        <v>677246.14</v>
      </c>
      <c r="L433" s="21">
        <f t="shared" si="129"/>
        <v>0</v>
      </c>
      <c r="M433" s="21">
        <f t="shared" si="129"/>
        <v>0</v>
      </c>
      <c r="N433" s="21">
        <f t="shared" si="129"/>
        <v>0</v>
      </c>
      <c r="O433" s="68"/>
      <c r="P433" s="55"/>
      <c r="Q433" s="55"/>
      <c r="R433" s="55"/>
      <c r="S433" s="55"/>
      <c r="T433" s="55"/>
      <c r="U433" s="55"/>
      <c r="V433" s="55"/>
      <c r="W433" s="55"/>
      <c r="X433" s="55"/>
      <c r="Y433" s="2"/>
      <c r="Z433" s="2"/>
      <c r="AA433" s="2"/>
      <c r="AB433" s="2"/>
      <c r="AC433" s="2"/>
    </row>
    <row r="434" spans="1:29" ht="22.5" x14ac:dyDescent="0.25">
      <c r="A434" s="115"/>
      <c r="B434" s="116"/>
      <c r="C434" s="70"/>
      <c r="D434" s="70"/>
      <c r="E434" s="41"/>
      <c r="F434" s="27" t="s">
        <v>60</v>
      </c>
      <c r="G434" s="21">
        <f>H434+I434+J434+K434+L434+M434+N434+O434</f>
        <v>2882209.61</v>
      </c>
      <c r="H434" s="21">
        <f>H404</f>
        <v>486912.47</v>
      </c>
      <c r="I434" s="21">
        <f>I404+I424</f>
        <v>331784.46999999997</v>
      </c>
      <c r="J434" s="21">
        <f t="shared" si="129"/>
        <v>511763.56</v>
      </c>
      <c r="K434" s="21">
        <f>K404+K424</f>
        <v>863093.02</v>
      </c>
      <c r="L434" s="21">
        <f t="shared" si="129"/>
        <v>288656.09000000003</v>
      </c>
      <c r="M434" s="21">
        <f t="shared" si="129"/>
        <v>200000</v>
      </c>
      <c r="N434" s="21">
        <f t="shared" si="129"/>
        <v>200000</v>
      </c>
      <c r="O434" s="70"/>
      <c r="P434" s="56"/>
      <c r="Q434" s="56"/>
      <c r="R434" s="56"/>
      <c r="S434" s="56"/>
      <c r="T434" s="56"/>
      <c r="U434" s="56"/>
      <c r="V434" s="56"/>
      <c r="W434" s="56"/>
      <c r="X434" s="56"/>
      <c r="Y434" s="2"/>
      <c r="Z434" s="2"/>
      <c r="AA434" s="2"/>
      <c r="AB434" s="2"/>
      <c r="AC434" s="2"/>
    </row>
    <row r="435" spans="1:29" x14ac:dyDescent="0.25">
      <c r="A435" s="117"/>
      <c r="B435" s="118"/>
      <c r="C435" s="71"/>
      <c r="D435" s="71"/>
      <c r="E435" s="41"/>
      <c r="F435" s="27" t="s">
        <v>61</v>
      </c>
      <c r="G435" s="21">
        <f>H435+I435+J435+K435+L435+M435+N435+O435</f>
        <v>0</v>
      </c>
      <c r="H435" s="21">
        <f>H405</f>
        <v>0</v>
      </c>
      <c r="I435" s="21">
        <f>I405+I425</f>
        <v>0</v>
      </c>
      <c r="J435" s="21">
        <f t="shared" si="129"/>
        <v>0</v>
      </c>
      <c r="K435" s="21">
        <f t="shared" si="129"/>
        <v>0</v>
      </c>
      <c r="L435" s="21">
        <f t="shared" si="129"/>
        <v>0</v>
      </c>
      <c r="M435" s="21">
        <f t="shared" si="129"/>
        <v>0</v>
      </c>
      <c r="N435" s="21">
        <f t="shared" si="129"/>
        <v>0</v>
      </c>
      <c r="O435" s="71"/>
      <c r="P435" s="57"/>
      <c r="Q435" s="57"/>
      <c r="R435" s="57"/>
      <c r="S435" s="57"/>
      <c r="T435" s="57"/>
      <c r="U435" s="57"/>
      <c r="V435" s="57"/>
      <c r="W435" s="57"/>
      <c r="X435" s="57"/>
      <c r="Y435" s="2"/>
      <c r="Z435" s="2"/>
      <c r="AA435" s="2"/>
      <c r="AB435" s="2"/>
      <c r="AC435" s="2"/>
    </row>
    <row r="436" spans="1:29" ht="102" customHeight="1" x14ac:dyDescent="0.25">
      <c r="A436" s="179" t="s">
        <v>6</v>
      </c>
      <c r="B436" s="113"/>
      <c r="C436" s="14">
        <v>2020</v>
      </c>
      <c r="D436" s="14">
        <v>2026</v>
      </c>
      <c r="E436" s="3" t="s">
        <v>36</v>
      </c>
      <c r="F436" s="124" t="s">
        <v>36</v>
      </c>
      <c r="G436" s="125"/>
      <c r="H436" s="125"/>
      <c r="I436" s="125"/>
      <c r="J436" s="125"/>
      <c r="K436" s="125"/>
      <c r="L436" s="125"/>
      <c r="M436" s="125"/>
      <c r="N436" s="126"/>
      <c r="O436" s="14" t="s">
        <v>36</v>
      </c>
      <c r="P436" s="9" t="s">
        <v>36</v>
      </c>
      <c r="Q436" s="9" t="s">
        <v>36</v>
      </c>
      <c r="R436" s="9" t="s">
        <v>36</v>
      </c>
      <c r="S436" s="9" t="s">
        <v>36</v>
      </c>
      <c r="T436" s="9" t="s">
        <v>36</v>
      </c>
      <c r="U436" s="9" t="s">
        <v>36</v>
      </c>
      <c r="V436" s="9" t="s">
        <v>36</v>
      </c>
      <c r="W436" s="9" t="s">
        <v>36</v>
      </c>
      <c r="X436" s="9" t="s">
        <v>36</v>
      </c>
      <c r="Y436" s="2"/>
      <c r="Z436" s="2"/>
      <c r="AA436" s="2"/>
      <c r="AB436" s="2"/>
      <c r="AC436" s="2"/>
    </row>
    <row r="437" spans="1:29" ht="51" customHeight="1" x14ac:dyDescent="0.25">
      <c r="A437" s="87" t="s">
        <v>169</v>
      </c>
      <c r="B437" s="178"/>
      <c r="C437" s="13">
        <v>2020</v>
      </c>
      <c r="D437" s="13">
        <v>2026</v>
      </c>
      <c r="E437" s="50" t="s">
        <v>11</v>
      </c>
      <c r="F437" s="3" t="s">
        <v>36</v>
      </c>
      <c r="G437" s="3" t="s">
        <v>36</v>
      </c>
      <c r="H437" s="3" t="s">
        <v>36</v>
      </c>
      <c r="I437" s="3" t="s">
        <v>36</v>
      </c>
      <c r="J437" s="3" t="s">
        <v>36</v>
      </c>
      <c r="K437" s="3" t="s">
        <v>36</v>
      </c>
      <c r="L437" s="3" t="s">
        <v>36</v>
      </c>
      <c r="M437" s="3" t="s">
        <v>36</v>
      </c>
      <c r="N437" s="3" t="s">
        <v>36</v>
      </c>
      <c r="O437" s="14" t="s">
        <v>36</v>
      </c>
      <c r="P437" s="9" t="s">
        <v>36</v>
      </c>
      <c r="Q437" s="9" t="s">
        <v>36</v>
      </c>
      <c r="R437" s="9" t="s">
        <v>36</v>
      </c>
      <c r="S437" s="9" t="s">
        <v>36</v>
      </c>
      <c r="T437" s="9" t="s">
        <v>36</v>
      </c>
      <c r="U437" s="9" t="s">
        <v>36</v>
      </c>
      <c r="V437" s="9" t="s">
        <v>36</v>
      </c>
      <c r="W437" s="9" t="s">
        <v>36</v>
      </c>
      <c r="X437" s="9" t="s">
        <v>36</v>
      </c>
      <c r="Y437" s="2"/>
      <c r="Z437" s="2"/>
      <c r="AA437" s="2"/>
      <c r="AB437" s="2"/>
      <c r="AC437" s="2"/>
    </row>
    <row r="438" spans="1:29" x14ac:dyDescent="0.25">
      <c r="A438" s="111" t="s">
        <v>96</v>
      </c>
      <c r="B438" s="97"/>
      <c r="C438" s="67">
        <v>2020</v>
      </c>
      <c r="D438" s="67">
        <v>2026</v>
      </c>
      <c r="E438" s="41"/>
      <c r="F438" s="27" t="s">
        <v>37</v>
      </c>
      <c r="G438" s="19">
        <f>H438+I438+J438+K438+L438+M438+N438</f>
        <v>1196685.8500000001</v>
      </c>
      <c r="H438" s="19">
        <f>H439+H440+H441+H442</f>
        <v>242597.6</v>
      </c>
      <c r="I438" s="19">
        <f t="shared" ref="I438:N438" si="130">I439+I440+I441+I442</f>
        <v>243472.82</v>
      </c>
      <c r="J438" s="19">
        <f t="shared" si="130"/>
        <v>83072.23000000001</v>
      </c>
      <c r="K438" s="19">
        <f t="shared" si="130"/>
        <v>312150.74</v>
      </c>
      <c r="L438" s="19">
        <f t="shared" si="130"/>
        <v>315392.46000000002</v>
      </c>
      <c r="M438" s="19">
        <f t="shared" si="130"/>
        <v>0</v>
      </c>
      <c r="N438" s="19">
        <f t="shared" si="130"/>
        <v>0</v>
      </c>
      <c r="O438" s="67" t="s">
        <v>36</v>
      </c>
      <c r="P438" s="54" t="s">
        <v>36</v>
      </c>
      <c r="Q438" s="54" t="s">
        <v>36</v>
      </c>
      <c r="R438" s="54" t="s">
        <v>36</v>
      </c>
      <c r="S438" s="54" t="s">
        <v>36</v>
      </c>
      <c r="T438" s="54" t="s">
        <v>36</v>
      </c>
      <c r="U438" s="54" t="s">
        <v>36</v>
      </c>
      <c r="V438" s="54" t="s">
        <v>36</v>
      </c>
      <c r="W438" s="54" t="s">
        <v>36</v>
      </c>
      <c r="X438" s="54" t="s">
        <v>36</v>
      </c>
      <c r="Y438" s="2"/>
      <c r="Z438" s="2"/>
      <c r="AA438" s="2"/>
      <c r="AB438" s="2"/>
      <c r="AC438" s="2"/>
    </row>
    <row r="439" spans="1:29" ht="33.75" x14ac:dyDescent="0.25">
      <c r="A439" s="98"/>
      <c r="B439" s="99"/>
      <c r="C439" s="68"/>
      <c r="D439" s="68"/>
      <c r="E439" s="41"/>
      <c r="F439" s="27" t="s">
        <v>40</v>
      </c>
      <c r="G439" s="19">
        <f>H439+I439+J439+K439+L439+M439+N439+O439</f>
        <v>0</v>
      </c>
      <c r="H439" s="19">
        <f t="shared" ref="H439:N442" si="131">H444+H449</f>
        <v>0</v>
      </c>
      <c r="I439" s="19">
        <f t="shared" si="131"/>
        <v>0</v>
      </c>
      <c r="J439" s="19">
        <f t="shared" si="131"/>
        <v>0</v>
      </c>
      <c r="K439" s="19">
        <f t="shared" si="131"/>
        <v>0</v>
      </c>
      <c r="L439" s="19">
        <f t="shared" si="131"/>
        <v>0</v>
      </c>
      <c r="M439" s="19">
        <f t="shared" si="131"/>
        <v>0</v>
      </c>
      <c r="N439" s="19">
        <f t="shared" si="131"/>
        <v>0</v>
      </c>
      <c r="O439" s="68"/>
      <c r="P439" s="55"/>
      <c r="Q439" s="55"/>
      <c r="R439" s="55"/>
      <c r="S439" s="55"/>
      <c r="T439" s="55"/>
      <c r="U439" s="55"/>
      <c r="V439" s="55"/>
      <c r="W439" s="55"/>
      <c r="X439" s="55"/>
      <c r="Y439" s="2"/>
      <c r="Z439" s="2"/>
      <c r="AA439" s="2"/>
      <c r="AB439" s="2"/>
      <c r="AC439" s="2"/>
    </row>
    <row r="440" spans="1:29" ht="22.5" x14ac:dyDescent="0.25">
      <c r="A440" s="98"/>
      <c r="B440" s="99"/>
      <c r="C440" s="68"/>
      <c r="D440" s="68"/>
      <c r="E440" s="41"/>
      <c r="F440" s="27" t="s">
        <v>39</v>
      </c>
      <c r="G440" s="19">
        <f>H440+I440+J440+K440+L440+M440+N440+O440</f>
        <v>0</v>
      </c>
      <c r="H440" s="19">
        <f>H445+H450</f>
        <v>0</v>
      </c>
      <c r="I440" s="19">
        <f>I445+I450</f>
        <v>0</v>
      </c>
      <c r="J440" s="19">
        <f>J445+J450</f>
        <v>0</v>
      </c>
      <c r="K440" s="19">
        <f t="shared" si="131"/>
        <v>0</v>
      </c>
      <c r="L440" s="19">
        <f t="shared" si="131"/>
        <v>0</v>
      </c>
      <c r="M440" s="19">
        <f t="shared" si="131"/>
        <v>0</v>
      </c>
      <c r="N440" s="19">
        <f>N445+N450</f>
        <v>0</v>
      </c>
      <c r="O440" s="68"/>
      <c r="P440" s="55"/>
      <c r="Q440" s="55"/>
      <c r="R440" s="55"/>
      <c r="S440" s="55"/>
      <c r="T440" s="55"/>
      <c r="U440" s="55"/>
      <c r="V440" s="55"/>
      <c r="W440" s="55"/>
      <c r="X440" s="55"/>
      <c r="Y440" s="2"/>
      <c r="Z440" s="2"/>
      <c r="AA440" s="2"/>
      <c r="AB440" s="2"/>
      <c r="AC440" s="2"/>
    </row>
    <row r="441" spans="1:29" ht="22.5" x14ac:dyDescent="0.25">
      <c r="A441" s="98"/>
      <c r="B441" s="99"/>
      <c r="C441" s="70"/>
      <c r="D441" s="70"/>
      <c r="E441" s="41"/>
      <c r="F441" s="27" t="s">
        <v>60</v>
      </c>
      <c r="G441" s="19">
        <f>H441+I441+J441+K441+L441+M441+N441+O441</f>
        <v>1196685.8500000001</v>
      </c>
      <c r="H441" s="19">
        <f>H446+H451</f>
        <v>242597.6</v>
      </c>
      <c r="I441" s="19">
        <f t="shared" ref="I441:N441" si="132">I446+I451</f>
        <v>243472.82</v>
      </c>
      <c r="J441" s="19">
        <f t="shared" si="132"/>
        <v>83072.23000000001</v>
      </c>
      <c r="K441" s="19">
        <f t="shared" si="131"/>
        <v>312150.74</v>
      </c>
      <c r="L441" s="19">
        <f t="shared" si="131"/>
        <v>315392.46000000002</v>
      </c>
      <c r="M441" s="19">
        <f t="shared" si="131"/>
        <v>0</v>
      </c>
      <c r="N441" s="19">
        <f t="shared" si="132"/>
        <v>0</v>
      </c>
      <c r="O441" s="70"/>
      <c r="P441" s="56"/>
      <c r="Q441" s="56"/>
      <c r="R441" s="56"/>
      <c r="S441" s="56"/>
      <c r="T441" s="56"/>
      <c r="U441" s="56"/>
      <c r="V441" s="56"/>
      <c r="W441" s="56"/>
      <c r="X441" s="56"/>
      <c r="Y441" s="2"/>
      <c r="Z441" s="2"/>
      <c r="AA441" s="2"/>
      <c r="AB441" s="2"/>
      <c r="AC441" s="2"/>
    </row>
    <row r="442" spans="1:29" x14ac:dyDescent="0.25">
      <c r="A442" s="100"/>
      <c r="B442" s="101"/>
      <c r="C442" s="71"/>
      <c r="D442" s="71"/>
      <c r="E442" s="41"/>
      <c r="F442" s="27" t="s">
        <v>61</v>
      </c>
      <c r="G442" s="19">
        <f>H442+I442+J442+K442+L442+M442+N442+O442</f>
        <v>0</v>
      </c>
      <c r="H442" s="19">
        <f>H447+H452</f>
        <v>0</v>
      </c>
      <c r="I442" s="19">
        <f>I447+I452</f>
        <v>0</v>
      </c>
      <c r="J442" s="19">
        <f>J447+J452</f>
        <v>0</v>
      </c>
      <c r="K442" s="19">
        <f t="shared" si="131"/>
        <v>0</v>
      </c>
      <c r="L442" s="19">
        <f t="shared" si="131"/>
        <v>0</v>
      </c>
      <c r="M442" s="19">
        <f t="shared" si="131"/>
        <v>0</v>
      </c>
      <c r="N442" s="19">
        <f>N447+N452</f>
        <v>0</v>
      </c>
      <c r="O442" s="71"/>
      <c r="P442" s="57"/>
      <c r="Q442" s="57"/>
      <c r="R442" s="57"/>
      <c r="S442" s="57"/>
      <c r="T442" s="57"/>
      <c r="U442" s="57"/>
      <c r="V442" s="57"/>
      <c r="W442" s="57"/>
      <c r="X442" s="57"/>
      <c r="Y442" s="2"/>
      <c r="Z442" s="2"/>
      <c r="AA442" s="2"/>
      <c r="AB442" s="2"/>
      <c r="AC442" s="2"/>
    </row>
    <row r="443" spans="1:29" x14ac:dyDescent="0.25">
      <c r="A443" s="81">
        <v>1</v>
      </c>
      <c r="B443" s="182" t="s">
        <v>94</v>
      </c>
      <c r="C443" s="67">
        <v>2020</v>
      </c>
      <c r="D443" s="67">
        <v>2026</v>
      </c>
      <c r="E443" s="41"/>
      <c r="F443" s="27" t="s">
        <v>37</v>
      </c>
      <c r="G443" s="19">
        <f>H443+I443+J443+K443+L443+M443+N443</f>
        <v>431867.73000000004</v>
      </c>
      <c r="H443" s="19">
        <f>H444+H445+H446+H447</f>
        <v>88771.94</v>
      </c>
      <c r="I443" s="19">
        <f t="shared" ref="I443:N443" si="133">I444+I445+I446+I447</f>
        <v>89647.16</v>
      </c>
      <c r="J443" s="19">
        <f t="shared" si="133"/>
        <v>31798.57</v>
      </c>
      <c r="K443" s="19">
        <f t="shared" si="133"/>
        <v>109204.17</v>
      </c>
      <c r="L443" s="19">
        <f t="shared" si="133"/>
        <v>112445.89</v>
      </c>
      <c r="M443" s="19">
        <f t="shared" si="133"/>
        <v>0</v>
      </c>
      <c r="N443" s="19">
        <f t="shared" si="133"/>
        <v>0</v>
      </c>
      <c r="O443" s="67" t="s">
        <v>81</v>
      </c>
      <c r="P443" s="54" t="s">
        <v>74</v>
      </c>
      <c r="Q443" s="54">
        <f>R443+S443+T443+U443+V443+W443+X443</f>
        <v>700</v>
      </c>
      <c r="R443" s="54">
        <v>100</v>
      </c>
      <c r="S443" s="54">
        <v>100</v>
      </c>
      <c r="T443" s="54">
        <v>100</v>
      </c>
      <c r="U443" s="54">
        <v>100</v>
      </c>
      <c r="V443" s="54">
        <v>100</v>
      </c>
      <c r="W443" s="54">
        <v>100</v>
      </c>
      <c r="X443" s="54">
        <v>100</v>
      </c>
      <c r="Y443" s="2"/>
      <c r="Z443" s="2"/>
      <c r="AA443" s="2"/>
      <c r="AB443" s="2"/>
      <c r="AC443" s="2"/>
    </row>
    <row r="444" spans="1:29" ht="33.75" x14ac:dyDescent="0.25">
      <c r="A444" s="81"/>
      <c r="B444" s="183"/>
      <c r="C444" s="68"/>
      <c r="D444" s="68"/>
      <c r="E444" s="41"/>
      <c r="F444" s="27" t="s">
        <v>40</v>
      </c>
      <c r="G444" s="19">
        <f>H444+I444+J444+K444+L444+M444+N444+O444</f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68"/>
      <c r="P444" s="55"/>
      <c r="Q444" s="55"/>
      <c r="R444" s="55"/>
      <c r="S444" s="55"/>
      <c r="T444" s="55"/>
      <c r="U444" s="55"/>
      <c r="V444" s="55"/>
      <c r="W444" s="55"/>
      <c r="X444" s="55"/>
      <c r="Y444" s="2"/>
      <c r="Z444" s="2"/>
      <c r="AA444" s="2"/>
      <c r="AB444" s="2"/>
      <c r="AC444" s="2"/>
    </row>
    <row r="445" spans="1:29" ht="22.5" x14ac:dyDescent="0.25">
      <c r="A445" s="81"/>
      <c r="B445" s="183"/>
      <c r="C445" s="68"/>
      <c r="D445" s="68"/>
      <c r="E445" s="41"/>
      <c r="F445" s="27" t="s">
        <v>39</v>
      </c>
      <c r="G445" s="19">
        <f>H445+I445+J445+K445+L445+M445+N445+O445</f>
        <v>0</v>
      </c>
      <c r="H445" s="19">
        <v>0</v>
      </c>
      <c r="I445" s="19">
        <v>0</v>
      </c>
      <c r="J445" s="19">
        <v>0</v>
      </c>
      <c r="K445" s="19">
        <v>0</v>
      </c>
      <c r="L445" s="19">
        <v>0</v>
      </c>
      <c r="M445" s="19">
        <v>0</v>
      </c>
      <c r="N445" s="19">
        <v>0</v>
      </c>
      <c r="O445" s="68"/>
      <c r="P445" s="55"/>
      <c r="Q445" s="55"/>
      <c r="R445" s="55"/>
      <c r="S445" s="55"/>
      <c r="T445" s="55"/>
      <c r="U445" s="55"/>
      <c r="V445" s="55"/>
      <c r="W445" s="55"/>
      <c r="X445" s="55"/>
      <c r="Y445" s="2"/>
      <c r="Z445" s="2"/>
      <c r="AA445" s="2"/>
      <c r="AB445" s="2"/>
      <c r="AC445" s="2"/>
    </row>
    <row r="446" spans="1:29" ht="22.5" x14ac:dyDescent="0.25">
      <c r="A446" s="82"/>
      <c r="B446" s="183"/>
      <c r="C446" s="70"/>
      <c r="D446" s="70"/>
      <c r="E446" s="41"/>
      <c r="F446" s="27" t="s">
        <v>60</v>
      </c>
      <c r="G446" s="19">
        <f>H446+I446+J446+K446+L446+M446+N446+O446</f>
        <v>431867.73000000004</v>
      </c>
      <c r="H446" s="19">
        <v>88771.94</v>
      </c>
      <c r="I446" s="19">
        <v>89647.16</v>
      </c>
      <c r="J446" s="19">
        <v>31798.57</v>
      </c>
      <c r="K446" s="19">
        <v>109204.17</v>
      </c>
      <c r="L446" s="19">
        <v>112445.89</v>
      </c>
      <c r="M446" s="19">
        <v>0</v>
      </c>
      <c r="N446" s="19">
        <v>0</v>
      </c>
      <c r="O446" s="70"/>
      <c r="P446" s="56"/>
      <c r="Q446" s="56"/>
      <c r="R446" s="56"/>
      <c r="S446" s="56"/>
      <c r="T446" s="56"/>
      <c r="U446" s="56"/>
      <c r="V446" s="56"/>
      <c r="W446" s="56"/>
      <c r="X446" s="56"/>
      <c r="Y446" s="2"/>
      <c r="Z446" s="2"/>
      <c r="AA446" s="2"/>
      <c r="AB446" s="2"/>
      <c r="AC446" s="2"/>
    </row>
    <row r="447" spans="1:29" x14ac:dyDescent="0.25">
      <c r="A447" s="82"/>
      <c r="B447" s="183"/>
      <c r="C447" s="71"/>
      <c r="D447" s="71"/>
      <c r="E447" s="41"/>
      <c r="F447" s="27" t="s">
        <v>61</v>
      </c>
      <c r="G447" s="19">
        <f>H447+I447+J447+K447+L447+M447+N447+O447</f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>
        <v>0</v>
      </c>
      <c r="O447" s="71"/>
      <c r="P447" s="57"/>
      <c r="Q447" s="57"/>
      <c r="R447" s="57"/>
      <c r="S447" s="57"/>
      <c r="T447" s="57"/>
      <c r="U447" s="57"/>
      <c r="V447" s="57"/>
      <c r="W447" s="57"/>
      <c r="X447" s="57"/>
      <c r="Y447" s="2"/>
      <c r="Z447" s="2"/>
      <c r="AA447" s="2"/>
      <c r="AB447" s="2"/>
      <c r="AC447" s="2"/>
    </row>
    <row r="448" spans="1:29" x14ac:dyDescent="0.25">
      <c r="A448" s="81">
        <v>2</v>
      </c>
      <c r="B448" s="64" t="s">
        <v>95</v>
      </c>
      <c r="C448" s="67">
        <v>2020</v>
      </c>
      <c r="D448" s="67">
        <v>2026</v>
      </c>
      <c r="E448" s="41"/>
      <c r="F448" s="27" t="s">
        <v>37</v>
      </c>
      <c r="G448" s="19">
        <f>H448+I448+J448+K448+L448+M448+N448</f>
        <v>0</v>
      </c>
      <c r="H448" s="19">
        <f t="shared" ref="H448:N448" si="134">H449+H450</f>
        <v>0</v>
      </c>
      <c r="I448" s="19">
        <f t="shared" si="134"/>
        <v>0</v>
      </c>
      <c r="J448" s="19">
        <f t="shared" si="134"/>
        <v>0</v>
      </c>
      <c r="K448" s="19">
        <f t="shared" si="134"/>
        <v>0</v>
      </c>
      <c r="L448" s="19">
        <f t="shared" si="134"/>
        <v>0</v>
      </c>
      <c r="M448" s="19">
        <f t="shared" si="134"/>
        <v>0</v>
      </c>
      <c r="N448" s="19">
        <f t="shared" si="134"/>
        <v>0</v>
      </c>
      <c r="O448" s="67" t="s">
        <v>80</v>
      </c>
      <c r="P448" s="54" t="s">
        <v>74</v>
      </c>
      <c r="Q448" s="54">
        <f>R448+S448+T448+U448+V448+W448+X448</f>
        <v>700</v>
      </c>
      <c r="R448" s="54">
        <v>100</v>
      </c>
      <c r="S448" s="54">
        <v>100</v>
      </c>
      <c r="T448" s="54">
        <v>100</v>
      </c>
      <c r="U448" s="54">
        <v>100</v>
      </c>
      <c r="V448" s="54">
        <v>100</v>
      </c>
      <c r="W448" s="54">
        <v>100</v>
      </c>
      <c r="X448" s="54">
        <v>100</v>
      </c>
      <c r="Y448" s="2"/>
      <c r="Z448" s="2"/>
      <c r="AA448" s="2"/>
      <c r="AB448" s="2"/>
      <c r="AC448" s="2"/>
    </row>
    <row r="449" spans="1:29" ht="33.75" x14ac:dyDescent="0.25">
      <c r="A449" s="81"/>
      <c r="B449" s="65"/>
      <c r="C449" s="68"/>
      <c r="D449" s="68"/>
      <c r="E449" s="41"/>
      <c r="F449" s="27" t="s">
        <v>40</v>
      </c>
      <c r="G449" s="19">
        <f>H449+I449+J449+K449+L449+M449+N449+O449</f>
        <v>0</v>
      </c>
      <c r="H449" s="19">
        <v>0</v>
      </c>
      <c r="I449" s="19">
        <v>0</v>
      </c>
      <c r="J449" s="19">
        <v>0</v>
      </c>
      <c r="K449" s="19">
        <v>0</v>
      </c>
      <c r="L449" s="19">
        <v>0</v>
      </c>
      <c r="M449" s="19">
        <v>0</v>
      </c>
      <c r="N449" s="19">
        <v>0</v>
      </c>
      <c r="O449" s="68"/>
      <c r="P449" s="55"/>
      <c r="Q449" s="55"/>
      <c r="R449" s="55"/>
      <c r="S449" s="55"/>
      <c r="T449" s="55"/>
      <c r="U449" s="55"/>
      <c r="V449" s="55"/>
      <c r="W449" s="55"/>
      <c r="X449" s="55"/>
      <c r="Y449" s="2"/>
      <c r="Z449" s="2"/>
      <c r="AA449" s="2"/>
      <c r="AB449" s="2"/>
      <c r="AC449" s="2"/>
    </row>
    <row r="450" spans="1:29" ht="22.5" x14ac:dyDescent="0.25">
      <c r="A450" s="81"/>
      <c r="B450" s="65"/>
      <c r="C450" s="68"/>
      <c r="D450" s="68"/>
      <c r="E450" s="41"/>
      <c r="F450" s="27" t="s">
        <v>39</v>
      </c>
      <c r="G450" s="19">
        <f>H450+I450+J450+K450+L450+M450+N450+O450</f>
        <v>0</v>
      </c>
      <c r="H450" s="19">
        <v>0</v>
      </c>
      <c r="I450" s="19">
        <v>0</v>
      </c>
      <c r="J450" s="19">
        <v>0</v>
      </c>
      <c r="K450" s="19">
        <v>0</v>
      </c>
      <c r="L450" s="19">
        <v>0</v>
      </c>
      <c r="M450" s="19">
        <v>0</v>
      </c>
      <c r="N450" s="19">
        <v>0</v>
      </c>
      <c r="O450" s="68"/>
      <c r="P450" s="55"/>
      <c r="Q450" s="55"/>
      <c r="R450" s="55"/>
      <c r="S450" s="55"/>
      <c r="T450" s="55"/>
      <c r="U450" s="55"/>
      <c r="V450" s="55"/>
      <c r="W450" s="55"/>
      <c r="X450" s="55"/>
      <c r="Y450" s="2"/>
      <c r="Z450" s="2"/>
      <c r="AA450" s="2"/>
      <c r="AB450" s="2"/>
      <c r="AC450" s="2"/>
    </row>
    <row r="451" spans="1:29" ht="22.5" x14ac:dyDescent="0.25">
      <c r="A451" s="82"/>
      <c r="B451" s="66"/>
      <c r="C451" s="70"/>
      <c r="D451" s="70"/>
      <c r="E451" s="41"/>
      <c r="F451" s="27" t="s">
        <v>60</v>
      </c>
      <c r="G451" s="19">
        <f>H451+I451+J451+K451+L451+M451+N451+O451</f>
        <v>764818.12000000011</v>
      </c>
      <c r="H451" s="19">
        <v>153825.66</v>
      </c>
      <c r="I451" s="19">
        <v>153825.66</v>
      </c>
      <c r="J451" s="19">
        <v>51273.66</v>
      </c>
      <c r="K451" s="19">
        <v>202946.57</v>
      </c>
      <c r="L451" s="19">
        <v>202946.57</v>
      </c>
      <c r="M451" s="19">
        <v>0</v>
      </c>
      <c r="N451" s="19">
        <v>0</v>
      </c>
      <c r="O451" s="70"/>
      <c r="P451" s="56"/>
      <c r="Q451" s="56"/>
      <c r="R451" s="56"/>
      <c r="S451" s="56"/>
      <c r="T451" s="56"/>
      <c r="U451" s="56"/>
      <c r="V451" s="56"/>
      <c r="W451" s="56"/>
      <c r="X451" s="56"/>
      <c r="Y451" s="2"/>
      <c r="Z451" s="2"/>
      <c r="AA451" s="2"/>
      <c r="AB451" s="2"/>
      <c r="AC451" s="2"/>
    </row>
    <row r="452" spans="1:29" x14ac:dyDescent="0.25">
      <c r="A452" s="82"/>
      <c r="B452" s="66"/>
      <c r="C452" s="71"/>
      <c r="D452" s="71"/>
      <c r="E452" s="41"/>
      <c r="F452" s="27" t="s">
        <v>61</v>
      </c>
      <c r="G452" s="19">
        <f>H452+I452+J452+K452+L452+M452+N452+O452</f>
        <v>0</v>
      </c>
      <c r="H452" s="19">
        <v>0</v>
      </c>
      <c r="I452" s="19">
        <v>0</v>
      </c>
      <c r="J452" s="19">
        <v>0</v>
      </c>
      <c r="K452" s="19">
        <v>0</v>
      </c>
      <c r="L452" s="19">
        <v>0</v>
      </c>
      <c r="M452" s="19">
        <v>0</v>
      </c>
      <c r="N452" s="19">
        <v>0</v>
      </c>
      <c r="O452" s="71"/>
      <c r="P452" s="57"/>
      <c r="Q452" s="57"/>
      <c r="R452" s="57"/>
      <c r="S452" s="57"/>
      <c r="T452" s="57"/>
      <c r="U452" s="57"/>
      <c r="V452" s="57"/>
      <c r="W452" s="57"/>
      <c r="X452" s="57"/>
      <c r="Y452" s="2"/>
      <c r="Z452" s="2"/>
      <c r="AA452" s="2"/>
      <c r="AB452" s="2"/>
      <c r="AC452" s="2"/>
    </row>
    <row r="453" spans="1:29" x14ac:dyDescent="0.25">
      <c r="A453" s="105" t="s">
        <v>170</v>
      </c>
      <c r="B453" s="114"/>
      <c r="C453" s="67">
        <v>2020</v>
      </c>
      <c r="D453" s="67">
        <v>2026</v>
      </c>
      <c r="E453" s="40"/>
      <c r="F453" s="35" t="s">
        <v>37</v>
      </c>
      <c r="G453" s="21">
        <f>H453+I453+J453+K453+L453+M453+N453</f>
        <v>1196685.8500000001</v>
      </c>
      <c r="H453" s="21">
        <f>H454+H455+H456+H457</f>
        <v>242597.6</v>
      </c>
      <c r="I453" s="21">
        <f t="shared" ref="I453:N453" si="135">I454+I455+I456+I457</f>
        <v>243472.82</v>
      </c>
      <c r="J453" s="21">
        <f t="shared" si="135"/>
        <v>83072.23000000001</v>
      </c>
      <c r="K453" s="21">
        <f t="shared" si="135"/>
        <v>312150.74</v>
      </c>
      <c r="L453" s="21">
        <f t="shared" si="135"/>
        <v>315392.46000000002</v>
      </c>
      <c r="M453" s="21">
        <f t="shared" si="135"/>
        <v>0</v>
      </c>
      <c r="N453" s="21">
        <f t="shared" si="135"/>
        <v>0</v>
      </c>
      <c r="O453" s="67" t="s">
        <v>36</v>
      </c>
      <c r="P453" s="54" t="s">
        <v>36</v>
      </c>
      <c r="Q453" s="54" t="s">
        <v>36</v>
      </c>
      <c r="R453" s="54" t="s">
        <v>36</v>
      </c>
      <c r="S453" s="54" t="s">
        <v>36</v>
      </c>
      <c r="T453" s="54" t="s">
        <v>36</v>
      </c>
      <c r="U453" s="54" t="s">
        <v>36</v>
      </c>
      <c r="V453" s="54" t="s">
        <v>36</v>
      </c>
      <c r="W453" s="54" t="s">
        <v>36</v>
      </c>
      <c r="X453" s="54" t="s">
        <v>36</v>
      </c>
      <c r="Y453" s="2"/>
      <c r="Z453" s="2"/>
      <c r="AA453" s="2"/>
      <c r="AB453" s="2"/>
      <c r="AC453" s="2"/>
    </row>
    <row r="454" spans="1:29" ht="31.5" x14ac:dyDescent="0.25">
      <c r="A454" s="115"/>
      <c r="B454" s="116"/>
      <c r="C454" s="68"/>
      <c r="D454" s="68"/>
      <c r="E454" s="41"/>
      <c r="F454" s="35" t="s">
        <v>40</v>
      </c>
      <c r="G454" s="21">
        <f>H454+I454+J454+K454+L454+M454+N454+O454</f>
        <v>0</v>
      </c>
      <c r="H454" s="21">
        <f>H439</f>
        <v>0</v>
      </c>
      <c r="I454" s="21">
        <f t="shared" ref="I454:N457" si="136">I439</f>
        <v>0</v>
      </c>
      <c r="J454" s="21">
        <f t="shared" si="136"/>
        <v>0</v>
      </c>
      <c r="K454" s="21">
        <f t="shared" si="136"/>
        <v>0</v>
      </c>
      <c r="L454" s="21">
        <f t="shared" si="136"/>
        <v>0</v>
      </c>
      <c r="M454" s="21">
        <f t="shared" si="136"/>
        <v>0</v>
      </c>
      <c r="N454" s="21">
        <f t="shared" si="136"/>
        <v>0</v>
      </c>
      <c r="O454" s="68"/>
      <c r="P454" s="55"/>
      <c r="Q454" s="55"/>
      <c r="R454" s="55"/>
      <c r="S454" s="55"/>
      <c r="T454" s="55"/>
      <c r="U454" s="55"/>
      <c r="V454" s="55"/>
      <c r="W454" s="55"/>
      <c r="X454" s="55"/>
      <c r="Y454" s="2"/>
      <c r="Z454" s="2"/>
      <c r="AA454" s="2"/>
      <c r="AB454" s="2"/>
      <c r="AC454" s="2"/>
    </row>
    <row r="455" spans="1:29" ht="21" x14ac:dyDescent="0.25">
      <c r="A455" s="115"/>
      <c r="B455" s="116"/>
      <c r="C455" s="68"/>
      <c r="D455" s="68"/>
      <c r="E455" s="41"/>
      <c r="F455" s="35" t="s">
        <v>39</v>
      </c>
      <c r="G455" s="21">
        <f>H455+I455+J455+K455+L455+M455+N455+O455</f>
        <v>0</v>
      </c>
      <c r="H455" s="21">
        <f>H440</f>
        <v>0</v>
      </c>
      <c r="I455" s="21">
        <f t="shared" ref="I455:N455" si="137">I440</f>
        <v>0</v>
      </c>
      <c r="J455" s="21">
        <f t="shared" si="137"/>
        <v>0</v>
      </c>
      <c r="K455" s="21">
        <f t="shared" si="136"/>
        <v>0</v>
      </c>
      <c r="L455" s="21">
        <f t="shared" si="136"/>
        <v>0</v>
      </c>
      <c r="M455" s="21">
        <f t="shared" si="136"/>
        <v>0</v>
      </c>
      <c r="N455" s="21">
        <f t="shared" si="137"/>
        <v>0</v>
      </c>
      <c r="O455" s="68"/>
      <c r="P455" s="55"/>
      <c r="Q455" s="55"/>
      <c r="R455" s="55"/>
      <c r="S455" s="55"/>
      <c r="T455" s="55"/>
      <c r="U455" s="55"/>
      <c r="V455" s="55"/>
      <c r="W455" s="55"/>
      <c r="X455" s="55"/>
      <c r="Y455" s="2"/>
      <c r="Z455" s="2"/>
      <c r="AA455" s="2"/>
      <c r="AB455" s="2"/>
      <c r="AC455" s="2"/>
    </row>
    <row r="456" spans="1:29" ht="22.5" x14ac:dyDescent="0.25">
      <c r="A456" s="115"/>
      <c r="B456" s="116"/>
      <c r="C456" s="70"/>
      <c r="D456" s="70"/>
      <c r="E456" s="41"/>
      <c r="F456" s="27" t="s">
        <v>60</v>
      </c>
      <c r="G456" s="21">
        <f>H456+I456+J456+K456+L456+M456+N456+O456</f>
        <v>1196685.8500000001</v>
      </c>
      <c r="H456" s="21">
        <f>H441</f>
        <v>242597.6</v>
      </c>
      <c r="I456" s="21">
        <f t="shared" si="136"/>
        <v>243472.82</v>
      </c>
      <c r="J456" s="21">
        <f t="shared" si="136"/>
        <v>83072.23000000001</v>
      </c>
      <c r="K456" s="21">
        <f t="shared" si="136"/>
        <v>312150.74</v>
      </c>
      <c r="L456" s="21">
        <f t="shared" si="136"/>
        <v>315392.46000000002</v>
      </c>
      <c r="M456" s="21">
        <f t="shared" si="136"/>
        <v>0</v>
      </c>
      <c r="N456" s="21">
        <f t="shared" si="136"/>
        <v>0</v>
      </c>
      <c r="O456" s="70"/>
      <c r="P456" s="56"/>
      <c r="Q456" s="56"/>
      <c r="R456" s="56"/>
      <c r="S456" s="56"/>
      <c r="T456" s="56"/>
      <c r="U456" s="56"/>
      <c r="V456" s="56"/>
      <c r="W456" s="56"/>
      <c r="X456" s="56"/>
      <c r="Y456" s="2"/>
      <c r="Z456" s="2"/>
      <c r="AA456" s="2"/>
      <c r="AB456" s="2"/>
      <c r="AC456" s="2"/>
    </row>
    <row r="457" spans="1:29" x14ac:dyDescent="0.25">
      <c r="A457" s="117"/>
      <c r="B457" s="118"/>
      <c r="C457" s="71"/>
      <c r="D457" s="71"/>
      <c r="E457" s="41"/>
      <c r="F457" s="27" t="s">
        <v>61</v>
      </c>
      <c r="G457" s="21">
        <f>H457+I457+J457+K457+L457+M457+N457+O457</f>
        <v>0</v>
      </c>
      <c r="H457" s="21">
        <f>H442</f>
        <v>0</v>
      </c>
      <c r="I457" s="21">
        <f t="shared" ref="I457:N457" si="138">I442</f>
        <v>0</v>
      </c>
      <c r="J457" s="21">
        <f t="shared" si="138"/>
        <v>0</v>
      </c>
      <c r="K457" s="21">
        <f t="shared" si="136"/>
        <v>0</v>
      </c>
      <c r="L457" s="21">
        <f t="shared" si="136"/>
        <v>0</v>
      </c>
      <c r="M457" s="21">
        <f t="shared" si="136"/>
        <v>0</v>
      </c>
      <c r="N457" s="21">
        <f t="shared" si="138"/>
        <v>0</v>
      </c>
      <c r="O457" s="71"/>
      <c r="P457" s="57"/>
      <c r="Q457" s="57"/>
      <c r="R457" s="57"/>
      <c r="S457" s="57"/>
      <c r="T457" s="57"/>
      <c r="U457" s="57"/>
      <c r="V457" s="57"/>
      <c r="W457" s="57"/>
      <c r="X457" s="57"/>
      <c r="Y457" s="2"/>
      <c r="Z457" s="2"/>
      <c r="AA457" s="2"/>
      <c r="AB457" s="2"/>
      <c r="AC457" s="2"/>
    </row>
    <row r="458" spans="1:29" ht="64.5" customHeight="1" x14ac:dyDescent="0.25">
      <c r="A458" s="179" t="s">
        <v>7</v>
      </c>
      <c r="B458" s="113"/>
      <c r="C458" s="14">
        <v>2020</v>
      </c>
      <c r="D458" s="14">
        <v>2026</v>
      </c>
      <c r="E458" s="3" t="s">
        <v>36</v>
      </c>
      <c r="F458" s="124" t="s">
        <v>36</v>
      </c>
      <c r="G458" s="125"/>
      <c r="H458" s="125"/>
      <c r="I458" s="125"/>
      <c r="J458" s="125"/>
      <c r="K458" s="125"/>
      <c r="L458" s="125"/>
      <c r="M458" s="125"/>
      <c r="N458" s="126"/>
      <c r="O458" s="14" t="s">
        <v>36</v>
      </c>
      <c r="P458" s="9" t="s">
        <v>36</v>
      </c>
      <c r="Q458" s="9" t="s">
        <v>36</v>
      </c>
      <c r="R458" s="9" t="s">
        <v>36</v>
      </c>
      <c r="S458" s="9" t="s">
        <v>36</v>
      </c>
      <c r="T458" s="9" t="s">
        <v>36</v>
      </c>
      <c r="U458" s="9" t="s">
        <v>36</v>
      </c>
      <c r="V458" s="9" t="s">
        <v>36</v>
      </c>
      <c r="W458" s="9" t="s">
        <v>36</v>
      </c>
      <c r="X458" s="9" t="s">
        <v>36</v>
      </c>
      <c r="Y458" s="2"/>
      <c r="Z458" s="2"/>
      <c r="AA458" s="2"/>
      <c r="AB458" s="2"/>
      <c r="AC458" s="2"/>
    </row>
    <row r="459" spans="1:29" ht="50.25" customHeight="1" x14ac:dyDescent="0.25">
      <c r="A459" s="173" t="s">
        <v>171</v>
      </c>
      <c r="B459" s="82"/>
      <c r="C459" s="13">
        <v>2020</v>
      </c>
      <c r="D459" s="13">
        <v>2026</v>
      </c>
      <c r="E459" s="50" t="s">
        <v>11</v>
      </c>
      <c r="F459" s="3" t="s">
        <v>36</v>
      </c>
      <c r="G459" s="3" t="s">
        <v>36</v>
      </c>
      <c r="H459" s="3" t="s">
        <v>36</v>
      </c>
      <c r="I459" s="3" t="s">
        <v>36</v>
      </c>
      <c r="J459" s="3" t="s">
        <v>36</v>
      </c>
      <c r="K459" s="3" t="s">
        <v>36</v>
      </c>
      <c r="L459" s="3" t="s">
        <v>36</v>
      </c>
      <c r="M459" s="3" t="s">
        <v>36</v>
      </c>
      <c r="N459" s="3" t="s">
        <v>36</v>
      </c>
      <c r="O459" s="14" t="s">
        <v>36</v>
      </c>
      <c r="P459" s="9" t="s">
        <v>36</v>
      </c>
      <c r="Q459" s="9" t="s">
        <v>36</v>
      </c>
      <c r="R459" s="9" t="s">
        <v>36</v>
      </c>
      <c r="S459" s="9" t="s">
        <v>36</v>
      </c>
      <c r="T459" s="9" t="s">
        <v>36</v>
      </c>
      <c r="U459" s="9" t="s">
        <v>36</v>
      </c>
      <c r="V459" s="9" t="s">
        <v>36</v>
      </c>
      <c r="W459" s="9" t="s">
        <v>36</v>
      </c>
      <c r="X459" s="9" t="s">
        <v>36</v>
      </c>
      <c r="Y459" s="2"/>
      <c r="Z459" s="2"/>
      <c r="AA459" s="2"/>
      <c r="AB459" s="2"/>
      <c r="AC459" s="2"/>
    </row>
    <row r="460" spans="1:29" x14ac:dyDescent="0.25">
      <c r="A460" s="111" t="s">
        <v>152</v>
      </c>
      <c r="B460" s="97"/>
      <c r="C460" s="67">
        <v>2020</v>
      </c>
      <c r="D460" s="185">
        <v>2026</v>
      </c>
      <c r="E460" s="41"/>
      <c r="F460" s="27" t="s">
        <v>37</v>
      </c>
      <c r="G460" s="19">
        <f>H460+I460+J460+K460+L460+M460+N460</f>
        <v>12888322.15</v>
      </c>
      <c r="H460" s="19">
        <f>H461+H462+H463+H464</f>
        <v>1896760</v>
      </c>
      <c r="I460" s="19">
        <f t="shared" ref="I460:N460" si="139">I461+I462+I463+I464</f>
        <v>1786100</v>
      </c>
      <c r="J460" s="19">
        <f t="shared" si="139"/>
        <v>2140000</v>
      </c>
      <c r="K460" s="19">
        <f t="shared" si="139"/>
        <v>2555593.33</v>
      </c>
      <c r="L460" s="19">
        <f t="shared" si="139"/>
        <v>2228941.8200000003</v>
      </c>
      <c r="M460" s="19">
        <f t="shared" si="139"/>
        <v>1218306</v>
      </c>
      <c r="N460" s="19">
        <f t="shared" si="139"/>
        <v>1062621</v>
      </c>
      <c r="O460" s="67" t="s">
        <v>36</v>
      </c>
      <c r="P460" s="54" t="s">
        <v>36</v>
      </c>
      <c r="Q460" s="54" t="s">
        <v>36</v>
      </c>
      <c r="R460" s="54" t="s">
        <v>36</v>
      </c>
      <c r="S460" s="54" t="s">
        <v>36</v>
      </c>
      <c r="T460" s="54" t="s">
        <v>36</v>
      </c>
      <c r="U460" s="54" t="s">
        <v>36</v>
      </c>
      <c r="V460" s="54" t="s">
        <v>36</v>
      </c>
      <c r="W460" s="54" t="s">
        <v>36</v>
      </c>
      <c r="X460" s="54" t="s">
        <v>36</v>
      </c>
      <c r="Y460" s="2"/>
      <c r="Z460" s="2"/>
      <c r="AA460" s="2"/>
      <c r="AB460" s="2"/>
      <c r="AC460" s="2"/>
    </row>
    <row r="461" spans="1:29" ht="33.75" x14ac:dyDescent="0.25">
      <c r="A461" s="98"/>
      <c r="B461" s="99"/>
      <c r="C461" s="68"/>
      <c r="D461" s="186"/>
      <c r="E461" s="41"/>
      <c r="F461" s="27" t="s">
        <v>40</v>
      </c>
      <c r="G461" s="19">
        <f>H461+I461+J461+K461+L461+M461+N461+O461</f>
        <v>0</v>
      </c>
      <c r="H461" s="19">
        <f>H466+H471</f>
        <v>0</v>
      </c>
      <c r="I461" s="19">
        <f>I466+I471</f>
        <v>0</v>
      </c>
      <c r="J461" s="19">
        <f>J466+J471</f>
        <v>0</v>
      </c>
      <c r="K461" s="19">
        <f t="shared" ref="K461:M464" si="140">K466+K471</f>
        <v>0</v>
      </c>
      <c r="L461" s="19">
        <f t="shared" si="140"/>
        <v>0</v>
      </c>
      <c r="M461" s="19">
        <f t="shared" si="140"/>
        <v>0</v>
      </c>
      <c r="N461" s="19">
        <f>N466+N471</f>
        <v>0</v>
      </c>
      <c r="O461" s="68"/>
      <c r="P461" s="55"/>
      <c r="Q461" s="55"/>
      <c r="R461" s="55"/>
      <c r="S461" s="55"/>
      <c r="T461" s="55"/>
      <c r="U461" s="55"/>
      <c r="V461" s="55"/>
      <c r="W461" s="55"/>
      <c r="X461" s="55"/>
      <c r="Y461" s="2"/>
      <c r="Z461" s="2"/>
      <c r="AA461" s="2"/>
      <c r="AB461" s="2"/>
      <c r="AC461" s="2"/>
    </row>
    <row r="462" spans="1:29" ht="22.5" x14ac:dyDescent="0.25">
      <c r="A462" s="98"/>
      <c r="B462" s="99"/>
      <c r="C462" s="68"/>
      <c r="D462" s="186"/>
      <c r="E462" s="41"/>
      <c r="F462" s="27" t="s">
        <v>39</v>
      </c>
      <c r="G462" s="19">
        <f>H462+I462+J462+K462+L462+M462+N462+O462</f>
        <v>0</v>
      </c>
      <c r="H462" s="19">
        <f>H467+H472</f>
        <v>0</v>
      </c>
      <c r="I462" s="19">
        <f t="shared" ref="I462:N462" si="141">I467+I472</f>
        <v>0</v>
      </c>
      <c r="J462" s="19">
        <f t="shared" si="141"/>
        <v>0</v>
      </c>
      <c r="K462" s="19">
        <f t="shared" si="140"/>
        <v>0</v>
      </c>
      <c r="L462" s="19">
        <f t="shared" si="140"/>
        <v>0</v>
      </c>
      <c r="M462" s="19">
        <f t="shared" si="140"/>
        <v>0</v>
      </c>
      <c r="N462" s="19">
        <f t="shared" si="141"/>
        <v>0</v>
      </c>
      <c r="O462" s="68"/>
      <c r="P462" s="55"/>
      <c r="Q462" s="55"/>
      <c r="R462" s="55"/>
      <c r="S462" s="55"/>
      <c r="T462" s="55"/>
      <c r="U462" s="55"/>
      <c r="V462" s="55"/>
      <c r="W462" s="55"/>
      <c r="X462" s="55"/>
      <c r="Y462" s="2"/>
      <c r="Z462" s="2"/>
      <c r="AA462" s="2"/>
      <c r="AB462" s="2"/>
      <c r="AC462" s="2"/>
    </row>
    <row r="463" spans="1:29" ht="22.5" x14ac:dyDescent="0.25">
      <c r="A463" s="98"/>
      <c r="B463" s="99"/>
      <c r="C463" s="70"/>
      <c r="D463" s="115"/>
      <c r="E463" s="41"/>
      <c r="F463" s="27" t="s">
        <v>60</v>
      </c>
      <c r="G463" s="19">
        <f>H463+I463+J463+K463+L463+M463+N463+O463</f>
        <v>12888322.15</v>
      </c>
      <c r="H463" s="19">
        <f>H468+H473</f>
        <v>1896760</v>
      </c>
      <c r="I463" s="19">
        <f t="shared" ref="I463:N463" si="142">I468+I473</f>
        <v>1786100</v>
      </c>
      <c r="J463" s="19">
        <f t="shared" si="142"/>
        <v>2140000</v>
      </c>
      <c r="K463" s="19">
        <f t="shared" si="142"/>
        <v>2555593.33</v>
      </c>
      <c r="L463" s="19">
        <f>L468+L473+L478+L483</f>
        <v>2228941.8200000003</v>
      </c>
      <c r="M463" s="19">
        <f t="shared" si="142"/>
        <v>1218306</v>
      </c>
      <c r="N463" s="19">
        <f t="shared" si="142"/>
        <v>1062621</v>
      </c>
      <c r="O463" s="70"/>
      <c r="P463" s="56"/>
      <c r="Q463" s="56"/>
      <c r="R463" s="56"/>
      <c r="S463" s="56"/>
      <c r="T463" s="56"/>
      <c r="U463" s="56"/>
      <c r="V463" s="56"/>
      <c r="W463" s="56"/>
      <c r="X463" s="56"/>
      <c r="Y463" s="2"/>
      <c r="Z463" s="2"/>
      <c r="AA463" s="2"/>
      <c r="AB463" s="2"/>
      <c r="AC463" s="2"/>
    </row>
    <row r="464" spans="1:29" x14ac:dyDescent="0.25">
      <c r="A464" s="100"/>
      <c r="B464" s="101"/>
      <c r="C464" s="71"/>
      <c r="D464" s="117"/>
      <c r="E464" s="41"/>
      <c r="F464" s="27" t="s">
        <v>61</v>
      </c>
      <c r="G464" s="19">
        <f>H464+I464+J464+K464+L464+M464+N464+O464</f>
        <v>0</v>
      </c>
      <c r="H464" s="19">
        <f>H469+H474</f>
        <v>0</v>
      </c>
      <c r="I464" s="19">
        <f>I469+I474</f>
        <v>0</v>
      </c>
      <c r="J464" s="19">
        <f>J469+J474</f>
        <v>0</v>
      </c>
      <c r="K464" s="19">
        <f t="shared" si="140"/>
        <v>0</v>
      </c>
      <c r="L464" s="19">
        <f t="shared" si="140"/>
        <v>0</v>
      </c>
      <c r="M464" s="19">
        <f t="shared" si="140"/>
        <v>0</v>
      </c>
      <c r="N464" s="19">
        <f>N469+N474</f>
        <v>0</v>
      </c>
      <c r="O464" s="71"/>
      <c r="P464" s="57"/>
      <c r="Q464" s="57"/>
      <c r="R464" s="57"/>
      <c r="S464" s="57"/>
      <c r="T464" s="57"/>
      <c r="U464" s="57"/>
      <c r="V464" s="57"/>
      <c r="W464" s="57"/>
      <c r="X464" s="57"/>
      <c r="Y464" s="2"/>
      <c r="Z464" s="2"/>
      <c r="AA464" s="2"/>
      <c r="AB464" s="2"/>
      <c r="AC464" s="2"/>
    </row>
    <row r="465" spans="1:29" x14ac:dyDescent="0.25">
      <c r="A465" s="67">
        <v>1</v>
      </c>
      <c r="B465" s="187" t="s">
        <v>147</v>
      </c>
      <c r="C465" s="67">
        <v>2020</v>
      </c>
      <c r="D465" s="185">
        <v>2026</v>
      </c>
      <c r="E465" s="41"/>
      <c r="F465" s="27" t="s">
        <v>37</v>
      </c>
      <c r="G465" s="19">
        <f>H465+I465+J465+K465+L465+M465+N465</f>
        <v>9500938.3499999996</v>
      </c>
      <c r="H465" s="19">
        <f>H466+H467+H468+H469</f>
        <v>1496260</v>
      </c>
      <c r="I465" s="19">
        <f t="shared" ref="I465:N465" si="143">I466+I467+I468+I469</f>
        <v>1186100</v>
      </c>
      <c r="J465" s="19">
        <f t="shared" si="143"/>
        <v>1540000</v>
      </c>
      <c r="K465" s="19">
        <f t="shared" si="143"/>
        <v>1955593.33</v>
      </c>
      <c r="L465" s="19">
        <f>L466+L467+L468+L469</f>
        <v>1042058.02</v>
      </c>
      <c r="M465" s="19">
        <f t="shared" si="143"/>
        <v>1218306</v>
      </c>
      <c r="N465" s="19">
        <f t="shared" si="143"/>
        <v>1062621</v>
      </c>
      <c r="O465" s="67" t="s">
        <v>176</v>
      </c>
      <c r="P465" s="54" t="s">
        <v>41</v>
      </c>
      <c r="Q465" s="54">
        <v>100</v>
      </c>
      <c r="R465" s="54">
        <v>100</v>
      </c>
      <c r="S465" s="54">
        <v>100</v>
      </c>
      <c r="T465" s="54">
        <v>100</v>
      </c>
      <c r="U465" s="194">
        <v>100</v>
      </c>
      <c r="V465" s="54">
        <v>100</v>
      </c>
      <c r="W465" s="54">
        <v>100</v>
      </c>
      <c r="X465" s="54">
        <v>100</v>
      </c>
      <c r="Y465" s="2"/>
      <c r="Z465" s="2"/>
      <c r="AA465" s="2"/>
      <c r="AB465" s="2"/>
      <c r="AC465" s="2"/>
    </row>
    <row r="466" spans="1:29" ht="33.75" x14ac:dyDescent="0.25">
      <c r="A466" s="68"/>
      <c r="B466" s="188"/>
      <c r="C466" s="68"/>
      <c r="D466" s="186"/>
      <c r="E466" s="41"/>
      <c r="F466" s="27" t="s">
        <v>40</v>
      </c>
      <c r="G466" s="19">
        <f>H466+I466+J466+K466+L466+M466+N466+O466</f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>
        <v>0</v>
      </c>
      <c r="O466" s="68"/>
      <c r="P466" s="55"/>
      <c r="Q466" s="55"/>
      <c r="R466" s="55"/>
      <c r="S466" s="55"/>
      <c r="T466" s="55"/>
      <c r="U466" s="56"/>
      <c r="V466" s="55"/>
      <c r="W466" s="55"/>
      <c r="X466" s="55"/>
      <c r="Y466" s="2"/>
      <c r="Z466" s="2"/>
      <c r="AA466" s="2"/>
      <c r="AB466" s="2"/>
      <c r="AC466" s="2"/>
    </row>
    <row r="467" spans="1:29" ht="22.5" x14ac:dyDescent="0.25">
      <c r="A467" s="68"/>
      <c r="B467" s="188"/>
      <c r="C467" s="68"/>
      <c r="D467" s="186"/>
      <c r="E467" s="41"/>
      <c r="F467" s="27" t="s">
        <v>39</v>
      </c>
      <c r="G467" s="19">
        <f>H467+I467+J467+K467+L467+M467+N467+O467</f>
        <v>0</v>
      </c>
      <c r="H467" s="19">
        <v>0</v>
      </c>
      <c r="I467" s="19">
        <v>0</v>
      </c>
      <c r="J467" s="19">
        <v>0</v>
      </c>
      <c r="K467" s="19">
        <v>0</v>
      </c>
      <c r="L467" s="19">
        <v>0</v>
      </c>
      <c r="M467" s="19">
        <v>0</v>
      </c>
      <c r="N467" s="19">
        <v>0</v>
      </c>
      <c r="O467" s="68"/>
      <c r="P467" s="55"/>
      <c r="Q467" s="55"/>
      <c r="R467" s="55"/>
      <c r="S467" s="55"/>
      <c r="T467" s="55"/>
      <c r="U467" s="56"/>
      <c r="V467" s="55"/>
      <c r="W467" s="55"/>
      <c r="X467" s="55"/>
      <c r="Y467" s="2"/>
      <c r="Z467" s="2"/>
      <c r="AA467" s="2"/>
      <c r="AB467" s="2"/>
      <c r="AC467" s="2"/>
    </row>
    <row r="468" spans="1:29" ht="22.5" x14ac:dyDescent="0.25">
      <c r="A468" s="70"/>
      <c r="B468" s="164"/>
      <c r="C468" s="70"/>
      <c r="D468" s="115"/>
      <c r="E468" s="41"/>
      <c r="F468" s="27" t="s">
        <v>60</v>
      </c>
      <c r="G468" s="19">
        <f>H468+I468+J468+K468+L468+M468+N468+O468</f>
        <v>9500938.3499999996</v>
      </c>
      <c r="H468" s="19">
        <v>1496260</v>
      </c>
      <c r="I468" s="19">
        <f>1000000-30000+230000-13900</f>
        <v>1186100</v>
      </c>
      <c r="J468" s="19">
        <v>1540000</v>
      </c>
      <c r="K468" s="19">
        <v>1955593.33</v>
      </c>
      <c r="L468" s="19">
        <v>1042058.02</v>
      </c>
      <c r="M468" s="19">
        <v>1218306</v>
      </c>
      <c r="N468" s="19">
        <v>1062621</v>
      </c>
      <c r="O468" s="70"/>
      <c r="P468" s="56"/>
      <c r="Q468" s="56"/>
      <c r="R468" s="56"/>
      <c r="S468" s="56"/>
      <c r="T468" s="56"/>
      <c r="U468" s="56"/>
      <c r="V468" s="56"/>
      <c r="W468" s="56"/>
      <c r="X468" s="56"/>
      <c r="Y468" s="2"/>
      <c r="Z468" s="2"/>
      <c r="AA468" s="2"/>
      <c r="AB468" s="2"/>
      <c r="AC468" s="2"/>
    </row>
    <row r="469" spans="1:29" x14ac:dyDescent="0.25">
      <c r="A469" s="71"/>
      <c r="B469" s="165"/>
      <c r="C469" s="71"/>
      <c r="D469" s="117"/>
      <c r="E469" s="41"/>
      <c r="F469" s="27" t="s">
        <v>61</v>
      </c>
      <c r="G469" s="19">
        <f>H469+I469+J469+K469+L469+M469+N469+O469</f>
        <v>0</v>
      </c>
      <c r="H469" s="19">
        <v>0</v>
      </c>
      <c r="I469" s="19">
        <v>0</v>
      </c>
      <c r="J469" s="19">
        <v>0</v>
      </c>
      <c r="K469" s="19">
        <v>0</v>
      </c>
      <c r="L469" s="19">
        <v>0</v>
      </c>
      <c r="M469" s="19">
        <v>0</v>
      </c>
      <c r="N469" s="19">
        <v>0</v>
      </c>
      <c r="O469" s="71"/>
      <c r="P469" s="57"/>
      <c r="Q469" s="57"/>
      <c r="R469" s="57"/>
      <c r="S469" s="57"/>
      <c r="T469" s="57"/>
      <c r="U469" s="57"/>
      <c r="V469" s="57"/>
      <c r="W469" s="57"/>
      <c r="X469" s="57"/>
      <c r="Y469" s="2"/>
      <c r="Z469" s="2"/>
      <c r="AA469" s="2"/>
      <c r="AB469" s="2"/>
      <c r="AC469" s="2"/>
    </row>
    <row r="470" spans="1:29" x14ac:dyDescent="0.25">
      <c r="A470" s="81">
        <v>2</v>
      </c>
      <c r="B470" s="64" t="s">
        <v>151</v>
      </c>
      <c r="C470" s="81">
        <v>2020</v>
      </c>
      <c r="D470" s="81">
        <v>2026</v>
      </c>
      <c r="E470" s="41"/>
      <c r="F470" s="27" t="s">
        <v>37</v>
      </c>
      <c r="G470" s="19">
        <f>H470+I470+J470+K470+L470+M470+N470</f>
        <v>2210500</v>
      </c>
      <c r="H470" s="19">
        <f>H471+H472+H473+H474</f>
        <v>400500</v>
      </c>
      <c r="I470" s="19">
        <f t="shared" ref="I470:N470" si="144">I471+I472+I473+I474</f>
        <v>600000</v>
      </c>
      <c r="J470" s="19">
        <f t="shared" si="144"/>
        <v>600000</v>
      </c>
      <c r="K470" s="19">
        <f t="shared" si="144"/>
        <v>600000</v>
      </c>
      <c r="L470" s="19">
        <f t="shared" si="144"/>
        <v>10000</v>
      </c>
      <c r="M470" s="19">
        <f t="shared" si="144"/>
        <v>0</v>
      </c>
      <c r="N470" s="19">
        <f t="shared" si="144"/>
        <v>0</v>
      </c>
      <c r="O470" s="67" t="s">
        <v>36</v>
      </c>
      <c r="P470" s="54" t="s">
        <v>36</v>
      </c>
      <c r="Q470" s="54" t="s">
        <v>36</v>
      </c>
      <c r="R470" s="54" t="s">
        <v>36</v>
      </c>
      <c r="S470" s="54" t="s">
        <v>36</v>
      </c>
      <c r="T470" s="54" t="s">
        <v>36</v>
      </c>
      <c r="U470" s="54" t="s">
        <v>36</v>
      </c>
      <c r="V470" s="54" t="s">
        <v>36</v>
      </c>
      <c r="W470" s="54" t="s">
        <v>36</v>
      </c>
      <c r="X470" s="54" t="s">
        <v>36</v>
      </c>
      <c r="Y470" s="2"/>
      <c r="Z470" s="2"/>
      <c r="AA470" s="2"/>
      <c r="AB470" s="2"/>
      <c r="AC470" s="2"/>
    </row>
    <row r="471" spans="1:29" ht="33.75" x14ac:dyDescent="0.25">
      <c r="A471" s="82"/>
      <c r="B471" s="174"/>
      <c r="C471" s="81"/>
      <c r="D471" s="81"/>
      <c r="E471" s="41"/>
      <c r="F471" s="27" t="s">
        <v>40</v>
      </c>
      <c r="G471" s="19">
        <f>H471+I471+J471+K471+L471+M471+N471+O471</f>
        <v>0</v>
      </c>
      <c r="H471" s="19">
        <v>0</v>
      </c>
      <c r="I471" s="19">
        <v>0</v>
      </c>
      <c r="J471" s="19">
        <v>0</v>
      </c>
      <c r="K471" s="19">
        <v>0</v>
      </c>
      <c r="L471" s="19">
        <v>0</v>
      </c>
      <c r="M471" s="19">
        <v>0</v>
      </c>
      <c r="N471" s="19">
        <v>0</v>
      </c>
      <c r="O471" s="68"/>
      <c r="P471" s="55"/>
      <c r="Q471" s="55"/>
      <c r="R471" s="55"/>
      <c r="S471" s="55"/>
      <c r="T471" s="55"/>
      <c r="U471" s="55"/>
      <c r="V471" s="55"/>
      <c r="W471" s="55"/>
      <c r="X471" s="55"/>
      <c r="Y471" s="2"/>
      <c r="Z471" s="2"/>
      <c r="AA471" s="2"/>
      <c r="AB471" s="2"/>
      <c r="AC471" s="2"/>
    </row>
    <row r="472" spans="1:29" ht="22.5" x14ac:dyDescent="0.25">
      <c r="A472" s="82"/>
      <c r="B472" s="174"/>
      <c r="C472" s="81"/>
      <c r="D472" s="81"/>
      <c r="E472" s="41"/>
      <c r="F472" s="27" t="s">
        <v>39</v>
      </c>
      <c r="G472" s="19">
        <f>H472+I472+J472+K472+L472+M472+N472+O472</f>
        <v>0</v>
      </c>
      <c r="H472" s="19">
        <v>0</v>
      </c>
      <c r="I472" s="19">
        <v>0</v>
      </c>
      <c r="J472" s="19">
        <v>0</v>
      </c>
      <c r="K472" s="19">
        <v>0</v>
      </c>
      <c r="L472" s="19">
        <v>0</v>
      </c>
      <c r="M472" s="19">
        <v>0</v>
      </c>
      <c r="N472" s="19">
        <v>0</v>
      </c>
      <c r="O472" s="68"/>
      <c r="P472" s="55"/>
      <c r="Q472" s="55"/>
      <c r="R472" s="55"/>
      <c r="S472" s="55"/>
      <c r="T472" s="55"/>
      <c r="U472" s="55"/>
      <c r="V472" s="55"/>
      <c r="W472" s="55"/>
      <c r="X472" s="55"/>
      <c r="Y472" s="2"/>
      <c r="Z472" s="2"/>
      <c r="AA472" s="2"/>
      <c r="AB472" s="2"/>
      <c r="AC472" s="2"/>
    </row>
    <row r="473" spans="1:29" ht="22.5" x14ac:dyDescent="0.25">
      <c r="A473" s="82"/>
      <c r="B473" s="66"/>
      <c r="C473" s="82"/>
      <c r="D473" s="82"/>
      <c r="E473" s="41"/>
      <c r="F473" s="27" t="s">
        <v>60</v>
      </c>
      <c r="G473" s="19">
        <f>H473+I473+J473+K473+L473+M473+N473+O473</f>
        <v>2210500</v>
      </c>
      <c r="H473" s="19">
        <v>400500</v>
      </c>
      <c r="I473" s="19">
        <v>600000</v>
      </c>
      <c r="J473" s="19">
        <v>600000</v>
      </c>
      <c r="K473" s="19">
        <v>600000</v>
      </c>
      <c r="L473" s="19">
        <v>10000</v>
      </c>
      <c r="M473" s="19">
        <v>0</v>
      </c>
      <c r="N473" s="19">
        <v>0</v>
      </c>
      <c r="O473" s="70"/>
      <c r="P473" s="56"/>
      <c r="Q473" s="56"/>
      <c r="R473" s="56"/>
      <c r="S473" s="56"/>
      <c r="T473" s="56"/>
      <c r="U473" s="56"/>
      <c r="V473" s="56"/>
      <c r="W473" s="56"/>
      <c r="X473" s="56"/>
      <c r="Y473" s="2"/>
      <c r="Z473" s="2"/>
      <c r="AA473" s="2"/>
      <c r="AB473" s="2"/>
      <c r="AC473" s="2"/>
    </row>
    <row r="474" spans="1:29" x14ac:dyDescent="0.25">
      <c r="A474" s="82"/>
      <c r="B474" s="66"/>
      <c r="C474" s="82"/>
      <c r="D474" s="82"/>
      <c r="E474" s="41"/>
      <c r="F474" s="27" t="s">
        <v>61</v>
      </c>
      <c r="G474" s="19">
        <f>H474+I474+J474+K474+L474+M474+N474+O474</f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71"/>
      <c r="P474" s="57"/>
      <c r="Q474" s="57"/>
      <c r="R474" s="57"/>
      <c r="S474" s="57"/>
      <c r="T474" s="57"/>
      <c r="U474" s="57"/>
      <c r="V474" s="57"/>
      <c r="W474" s="57"/>
      <c r="X474" s="57"/>
      <c r="Y474" s="2"/>
      <c r="Z474" s="2"/>
      <c r="AA474" s="2"/>
      <c r="AB474" s="2"/>
      <c r="AC474" s="2"/>
    </row>
    <row r="475" spans="1:29" x14ac:dyDescent="0.25">
      <c r="A475" s="81">
        <v>3</v>
      </c>
      <c r="B475" s="64" t="s">
        <v>184</v>
      </c>
      <c r="C475" s="81">
        <v>2020</v>
      </c>
      <c r="D475" s="81">
        <v>2026</v>
      </c>
      <c r="E475" s="41"/>
      <c r="F475" s="27" t="s">
        <v>37</v>
      </c>
      <c r="G475" s="19">
        <f>SUM(G476:G479)</f>
        <v>0</v>
      </c>
      <c r="H475" s="19">
        <f t="shared" ref="H475:N475" si="145">SUM(H476:H479)</f>
        <v>0</v>
      </c>
      <c r="I475" s="19">
        <f t="shared" si="145"/>
        <v>0</v>
      </c>
      <c r="J475" s="19">
        <v>0</v>
      </c>
      <c r="K475" s="19">
        <f t="shared" si="145"/>
        <v>0</v>
      </c>
      <c r="L475" s="19">
        <f t="shared" si="145"/>
        <v>14500</v>
      </c>
      <c r="M475" s="19">
        <f t="shared" si="145"/>
        <v>0</v>
      </c>
      <c r="N475" s="19">
        <f t="shared" si="145"/>
        <v>0</v>
      </c>
      <c r="O475" s="67" t="s">
        <v>36</v>
      </c>
      <c r="P475" s="54" t="s">
        <v>36</v>
      </c>
      <c r="Q475" s="54" t="s">
        <v>36</v>
      </c>
      <c r="R475" s="54" t="s">
        <v>36</v>
      </c>
      <c r="S475" s="54" t="s">
        <v>36</v>
      </c>
      <c r="T475" s="54" t="s">
        <v>36</v>
      </c>
      <c r="U475" s="54" t="s">
        <v>36</v>
      </c>
      <c r="V475" s="54" t="s">
        <v>36</v>
      </c>
      <c r="W475" s="54" t="s">
        <v>36</v>
      </c>
      <c r="X475" s="54" t="s">
        <v>36</v>
      </c>
      <c r="Y475" s="2"/>
      <c r="Z475" s="2"/>
      <c r="AA475" s="2"/>
      <c r="AB475" s="2"/>
      <c r="AC475" s="2"/>
    </row>
    <row r="476" spans="1:29" ht="33.75" x14ac:dyDescent="0.25">
      <c r="A476" s="82"/>
      <c r="B476" s="174"/>
      <c r="C476" s="81"/>
      <c r="D476" s="81"/>
      <c r="E476" s="41"/>
      <c r="F476" s="27" t="s">
        <v>40</v>
      </c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68"/>
      <c r="P476" s="55"/>
      <c r="Q476" s="55"/>
      <c r="R476" s="55"/>
      <c r="S476" s="55"/>
      <c r="T476" s="55"/>
      <c r="U476" s="55"/>
      <c r="V476" s="55"/>
      <c r="W476" s="55"/>
      <c r="X476" s="55"/>
      <c r="Y476" s="2"/>
      <c r="Z476" s="2"/>
      <c r="AA476" s="2"/>
      <c r="AB476" s="2"/>
      <c r="AC476" s="2"/>
    </row>
    <row r="477" spans="1:29" ht="22.5" x14ac:dyDescent="0.25">
      <c r="A477" s="82"/>
      <c r="B477" s="174"/>
      <c r="C477" s="81"/>
      <c r="D477" s="81"/>
      <c r="E477" s="41"/>
      <c r="F477" s="27" t="s">
        <v>39</v>
      </c>
      <c r="G477" s="19">
        <v>0</v>
      </c>
      <c r="H477" s="19">
        <v>0</v>
      </c>
      <c r="I477" s="19">
        <v>0</v>
      </c>
      <c r="J477" s="19">
        <v>0</v>
      </c>
      <c r="K477" s="19">
        <v>0</v>
      </c>
      <c r="L477" s="19">
        <v>0</v>
      </c>
      <c r="M477" s="19">
        <v>0</v>
      </c>
      <c r="N477" s="19">
        <v>0</v>
      </c>
      <c r="O477" s="68"/>
      <c r="P477" s="55"/>
      <c r="Q477" s="55"/>
      <c r="R477" s="55"/>
      <c r="S477" s="55"/>
      <c r="T477" s="55"/>
      <c r="U477" s="55"/>
      <c r="V477" s="55"/>
      <c r="W477" s="55"/>
      <c r="X477" s="55"/>
      <c r="Y477" s="2"/>
      <c r="Z477" s="2"/>
      <c r="AA477" s="2"/>
      <c r="AB477" s="2"/>
      <c r="AC477" s="2"/>
    </row>
    <row r="478" spans="1:29" ht="22.5" x14ac:dyDescent="0.25">
      <c r="A478" s="82"/>
      <c r="B478" s="66"/>
      <c r="C478" s="82"/>
      <c r="D478" s="82"/>
      <c r="E478" s="41"/>
      <c r="F478" s="27" t="s">
        <v>60</v>
      </c>
      <c r="G478" s="19">
        <v>0</v>
      </c>
      <c r="H478" s="19">
        <v>0</v>
      </c>
      <c r="I478" s="19">
        <v>0</v>
      </c>
      <c r="J478" s="19">
        <v>0</v>
      </c>
      <c r="K478" s="19">
        <v>0</v>
      </c>
      <c r="L478" s="19">
        <v>14500</v>
      </c>
      <c r="M478" s="19">
        <v>0</v>
      </c>
      <c r="N478" s="19">
        <v>0</v>
      </c>
      <c r="O478" s="70"/>
      <c r="P478" s="56"/>
      <c r="Q478" s="56"/>
      <c r="R478" s="56"/>
      <c r="S478" s="56"/>
      <c r="T478" s="56"/>
      <c r="U478" s="56"/>
      <c r="V478" s="56"/>
      <c r="W478" s="56"/>
      <c r="X478" s="56"/>
      <c r="Y478" s="2"/>
      <c r="Z478" s="2"/>
      <c r="AA478" s="2"/>
      <c r="AB478" s="2"/>
      <c r="AC478" s="2"/>
    </row>
    <row r="479" spans="1:29" x14ac:dyDescent="0.25">
      <c r="A479" s="82"/>
      <c r="B479" s="66"/>
      <c r="C479" s="82"/>
      <c r="D479" s="82"/>
      <c r="E479" s="41"/>
      <c r="F479" s="27" t="s">
        <v>61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  <c r="N479" s="19">
        <v>0</v>
      </c>
      <c r="O479" s="71"/>
      <c r="P479" s="57"/>
      <c r="Q479" s="57"/>
      <c r="R479" s="57"/>
      <c r="S479" s="57"/>
      <c r="T479" s="57"/>
      <c r="U479" s="57"/>
      <c r="V479" s="57"/>
      <c r="W479" s="57"/>
      <c r="X479" s="57"/>
      <c r="Y479" s="2"/>
      <c r="Z479" s="2"/>
      <c r="AA479" s="2"/>
      <c r="AB479" s="2"/>
      <c r="AC479" s="2"/>
    </row>
    <row r="480" spans="1:29" x14ac:dyDescent="0.25">
      <c r="A480" s="81">
        <v>4</v>
      </c>
      <c r="B480" s="64" t="s">
        <v>188</v>
      </c>
      <c r="C480" s="81">
        <v>2020</v>
      </c>
      <c r="D480" s="81">
        <v>2026</v>
      </c>
      <c r="E480" s="41"/>
      <c r="F480" s="27" t="s">
        <v>37</v>
      </c>
      <c r="G480" s="19">
        <f>SUM(H480:N480)</f>
        <v>1162383.8</v>
      </c>
      <c r="H480" s="19">
        <f>SUM(H481:H484)</f>
        <v>0</v>
      </c>
      <c r="I480" s="19">
        <f t="shared" ref="I480:N480" si="146">SUM(I481:I484)</f>
        <v>0</v>
      </c>
      <c r="J480" s="19">
        <f t="shared" si="146"/>
        <v>0</v>
      </c>
      <c r="K480" s="19">
        <f t="shared" si="146"/>
        <v>0</v>
      </c>
      <c r="L480" s="19">
        <f t="shared" si="146"/>
        <v>1162383.8</v>
      </c>
      <c r="M480" s="19">
        <f t="shared" si="146"/>
        <v>0</v>
      </c>
      <c r="N480" s="19">
        <f t="shared" si="146"/>
        <v>0</v>
      </c>
      <c r="O480" s="67" t="s">
        <v>36</v>
      </c>
      <c r="P480" s="54" t="s">
        <v>36</v>
      </c>
      <c r="Q480" s="54" t="s">
        <v>36</v>
      </c>
      <c r="R480" s="54" t="s">
        <v>36</v>
      </c>
      <c r="S480" s="54" t="s">
        <v>36</v>
      </c>
      <c r="T480" s="54" t="s">
        <v>36</v>
      </c>
      <c r="U480" s="54" t="s">
        <v>36</v>
      </c>
      <c r="V480" s="54" t="s">
        <v>36</v>
      </c>
      <c r="W480" s="54" t="s">
        <v>36</v>
      </c>
      <c r="X480" s="54" t="s">
        <v>36</v>
      </c>
      <c r="Y480" s="2"/>
      <c r="Z480" s="2"/>
      <c r="AA480" s="2"/>
      <c r="AB480" s="2"/>
      <c r="AC480" s="2"/>
    </row>
    <row r="481" spans="1:29" ht="33.75" x14ac:dyDescent="0.25">
      <c r="A481" s="82"/>
      <c r="B481" s="174"/>
      <c r="C481" s="81"/>
      <c r="D481" s="81"/>
      <c r="E481" s="41"/>
      <c r="F481" s="27" t="s">
        <v>40</v>
      </c>
      <c r="G481" s="19">
        <f t="shared" ref="G481:G484" si="147">SUM(H481:N481)</f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9">
        <v>0</v>
      </c>
      <c r="O481" s="68"/>
      <c r="P481" s="55"/>
      <c r="Q481" s="55"/>
      <c r="R481" s="55"/>
      <c r="S481" s="55"/>
      <c r="T481" s="55"/>
      <c r="U481" s="55"/>
      <c r="V481" s="55"/>
      <c r="W481" s="55"/>
      <c r="X481" s="55"/>
      <c r="Y481" s="2"/>
      <c r="Z481" s="2"/>
      <c r="AA481" s="2"/>
      <c r="AB481" s="2"/>
      <c r="AC481" s="2"/>
    </row>
    <row r="482" spans="1:29" ht="22.5" x14ac:dyDescent="0.25">
      <c r="A482" s="82"/>
      <c r="B482" s="174"/>
      <c r="C482" s="81"/>
      <c r="D482" s="81"/>
      <c r="E482" s="41"/>
      <c r="F482" s="27" t="s">
        <v>39</v>
      </c>
      <c r="G482" s="19">
        <f t="shared" si="147"/>
        <v>0</v>
      </c>
      <c r="H482" s="19">
        <v>0</v>
      </c>
      <c r="I482" s="19">
        <v>0</v>
      </c>
      <c r="J482" s="19">
        <v>0</v>
      </c>
      <c r="K482" s="19">
        <v>0</v>
      </c>
      <c r="L482" s="19">
        <v>0</v>
      </c>
      <c r="M482" s="19">
        <v>0</v>
      </c>
      <c r="N482" s="19">
        <v>0</v>
      </c>
      <c r="O482" s="68"/>
      <c r="P482" s="55"/>
      <c r="Q482" s="55"/>
      <c r="R482" s="55"/>
      <c r="S482" s="55"/>
      <c r="T482" s="55"/>
      <c r="U482" s="55"/>
      <c r="V482" s="55"/>
      <c r="W482" s="55"/>
      <c r="X482" s="55"/>
      <c r="Y482" s="2"/>
      <c r="Z482" s="2"/>
      <c r="AA482" s="2"/>
      <c r="AB482" s="2"/>
      <c r="AC482" s="2"/>
    </row>
    <row r="483" spans="1:29" ht="22.5" x14ac:dyDescent="0.25">
      <c r="A483" s="82"/>
      <c r="B483" s="66"/>
      <c r="C483" s="82"/>
      <c r="D483" s="82"/>
      <c r="E483" s="41"/>
      <c r="F483" s="27" t="s">
        <v>60</v>
      </c>
      <c r="G483" s="19">
        <f t="shared" si="147"/>
        <v>1162383.8</v>
      </c>
      <c r="H483" s="19">
        <v>0</v>
      </c>
      <c r="I483" s="19">
        <v>0</v>
      </c>
      <c r="J483" s="19">
        <v>0</v>
      </c>
      <c r="K483" s="19">
        <v>0</v>
      </c>
      <c r="L483" s="19">
        <v>1162383.8</v>
      </c>
      <c r="M483" s="19">
        <v>0</v>
      </c>
      <c r="N483" s="19">
        <v>0</v>
      </c>
      <c r="O483" s="70"/>
      <c r="P483" s="56"/>
      <c r="Q483" s="56"/>
      <c r="R483" s="56"/>
      <c r="S483" s="56"/>
      <c r="T483" s="56"/>
      <c r="U483" s="56"/>
      <c r="V483" s="56"/>
      <c r="W483" s="56"/>
      <c r="X483" s="56"/>
      <c r="Y483" s="2"/>
      <c r="Z483" s="2"/>
      <c r="AA483" s="2"/>
      <c r="AB483" s="2"/>
      <c r="AC483" s="2"/>
    </row>
    <row r="484" spans="1:29" ht="48.75" customHeight="1" x14ac:dyDescent="0.25">
      <c r="A484" s="82"/>
      <c r="B484" s="66"/>
      <c r="C484" s="82"/>
      <c r="D484" s="82"/>
      <c r="E484" s="41"/>
      <c r="F484" s="27" t="s">
        <v>61</v>
      </c>
      <c r="G484" s="19">
        <f t="shared" si="147"/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9">
        <v>0</v>
      </c>
      <c r="O484" s="71"/>
      <c r="P484" s="57"/>
      <c r="Q484" s="57"/>
      <c r="R484" s="57"/>
      <c r="S484" s="57"/>
      <c r="T484" s="57"/>
      <c r="U484" s="57"/>
      <c r="V484" s="57"/>
      <c r="W484" s="57"/>
      <c r="X484" s="57"/>
      <c r="Y484" s="2"/>
      <c r="Z484" s="2"/>
      <c r="AA484" s="2"/>
      <c r="AB484" s="2"/>
      <c r="AC484" s="2"/>
    </row>
    <row r="485" spans="1:29" x14ac:dyDescent="0.25">
      <c r="A485" s="184" t="s">
        <v>150</v>
      </c>
      <c r="B485" s="97"/>
      <c r="C485" s="67">
        <v>2020</v>
      </c>
      <c r="D485" s="185">
        <v>2026</v>
      </c>
      <c r="E485" s="41"/>
      <c r="F485" s="27" t="s">
        <v>37</v>
      </c>
      <c r="G485" s="19">
        <f>H485+I485+J485+K485+L485+M485+N485</f>
        <v>280000</v>
      </c>
      <c r="H485" s="19">
        <f>H486+H487+H488+H489</f>
        <v>0</v>
      </c>
      <c r="I485" s="19">
        <f t="shared" ref="I485:N485" si="148">I486+I487+I488+I489</f>
        <v>0</v>
      </c>
      <c r="J485" s="19">
        <f t="shared" si="148"/>
        <v>120000</v>
      </c>
      <c r="K485" s="19">
        <f t="shared" si="148"/>
        <v>150000</v>
      </c>
      <c r="L485" s="19">
        <f t="shared" si="148"/>
        <v>10000</v>
      </c>
      <c r="M485" s="19">
        <f t="shared" si="148"/>
        <v>0</v>
      </c>
      <c r="N485" s="19">
        <f t="shared" si="148"/>
        <v>0</v>
      </c>
      <c r="O485" s="67" t="s">
        <v>36</v>
      </c>
      <c r="P485" s="54" t="s">
        <v>36</v>
      </c>
      <c r="Q485" s="54" t="s">
        <v>36</v>
      </c>
      <c r="R485" s="54" t="s">
        <v>36</v>
      </c>
      <c r="S485" s="54" t="s">
        <v>36</v>
      </c>
      <c r="T485" s="54" t="s">
        <v>36</v>
      </c>
      <c r="U485" s="54" t="s">
        <v>36</v>
      </c>
      <c r="V485" s="54" t="s">
        <v>36</v>
      </c>
      <c r="W485" s="54" t="s">
        <v>36</v>
      </c>
      <c r="X485" s="54" t="s">
        <v>36</v>
      </c>
      <c r="Y485" s="2"/>
      <c r="Z485" s="2"/>
      <c r="AA485" s="2"/>
      <c r="AB485" s="2"/>
      <c r="AC485" s="2"/>
    </row>
    <row r="486" spans="1:29" ht="33.75" x14ac:dyDescent="0.25">
      <c r="A486" s="98"/>
      <c r="B486" s="99"/>
      <c r="C486" s="68"/>
      <c r="D486" s="186"/>
      <c r="E486" s="41"/>
      <c r="F486" s="27" t="s">
        <v>40</v>
      </c>
      <c r="G486" s="19">
        <f>H486+I486+J486+K486+L486+M486+N486</f>
        <v>0</v>
      </c>
      <c r="H486" s="19">
        <v>0</v>
      </c>
      <c r="I486" s="19">
        <v>0</v>
      </c>
      <c r="J486" s="19">
        <f>J491</f>
        <v>0</v>
      </c>
      <c r="K486" s="19">
        <f>K491</f>
        <v>0</v>
      </c>
      <c r="L486" s="19">
        <v>0</v>
      </c>
      <c r="M486" s="19">
        <v>0</v>
      </c>
      <c r="N486" s="19">
        <v>0</v>
      </c>
      <c r="O486" s="68"/>
      <c r="P486" s="55"/>
      <c r="Q486" s="55"/>
      <c r="R486" s="55"/>
      <c r="S486" s="55"/>
      <c r="T486" s="55"/>
      <c r="U486" s="55"/>
      <c r="V486" s="55"/>
      <c r="W486" s="55"/>
      <c r="X486" s="55"/>
      <c r="Y486" s="2"/>
      <c r="Z486" s="2"/>
      <c r="AA486" s="2"/>
      <c r="AB486" s="2"/>
      <c r="AC486" s="2"/>
    </row>
    <row r="487" spans="1:29" ht="22.5" x14ac:dyDescent="0.25">
      <c r="A487" s="98"/>
      <c r="B487" s="99"/>
      <c r="C487" s="68"/>
      <c r="D487" s="186"/>
      <c r="E487" s="41"/>
      <c r="F487" s="27" t="s">
        <v>39</v>
      </c>
      <c r="G487" s="19">
        <f>H487+I487+J487+K487+L487+M487+N487</f>
        <v>0</v>
      </c>
      <c r="H487" s="19">
        <v>0</v>
      </c>
      <c r="I487" s="19">
        <v>0</v>
      </c>
      <c r="J487" s="19">
        <v>0</v>
      </c>
      <c r="K487" s="19">
        <v>0</v>
      </c>
      <c r="L487" s="19">
        <v>0</v>
      </c>
      <c r="M487" s="19">
        <v>0</v>
      </c>
      <c r="N487" s="19">
        <v>0</v>
      </c>
      <c r="O487" s="68"/>
      <c r="P487" s="55"/>
      <c r="Q487" s="55"/>
      <c r="R487" s="55"/>
      <c r="S487" s="55"/>
      <c r="T487" s="55"/>
      <c r="U487" s="55"/>
      <c r="V487" s="55"/>
      <c r="W487" s="55"/>
      <c r="X487" s="55"/>
      <c r="Y487" s="2"/>
      <c r="Z487" s="2"/>
      <c r="AA487" s="2"/>
      <c r="AB487" s="2"/>
      <c r="AC487" s="2"/>
    </row>
    <row r="488" spans="1:29" ht="22.5" x14ac:dyDescent="0.25">
      <c r="A488" s="98"/>
      <c r="B488" s="99"/>
      <c r="C488" s="70"/>
      <c r="D488" s="115"/>
      <c r="E488" s="41"/>
      <c r="F488" s="27" t="s">
        <v>60</v>
      </c>
      <c r="G488" s="19">
        <f>H488+I488+J488+K488+L488+M488+N488</f>
        <v>280000</v>
      </c>
      <c r="H488" s="19">
        <v>0</v>
      </c>
      <c r="I488" s="19">
        <v>0</v>
      </c>
      <c r="J488" s="19">
        <f>J493</f>
        <v>120000</v>
      </c>
      <c r="K488" s="19">
        <f>K493</f>
        <v>150000</v>
      </c>
      <c r="L488" s="19">
        <f>L493</f>
        <v>10000</v>
      </c>
      <c r="M488" s="19">
        <f>M493</f>
        <v>0</v>
      </c>
      <c r="N488" s="19">
        <f>N493</f>
        <v>0</v>
      </c>
      <c r="O488" s="70"/>
      <c r="P488" s="56"/>
      <c r="Q488" s="56"/>
      <c r="R488" s="56"/>
      <c r="S488" s="56"/>
      <c r="T488" s="56"/>
      <c r="U488" s="56"/>
      <c r="V488" s="56"/>
      <c r="W488" s="56"/>
      <c r="X488" s="56"/>
      <c r="Y488" s="2"/>
      <c r="Z488" s="2"/>
      <c r="AA488" s="2"/>
      <c r="AB488" s="2"/>
      <c r="AC488" s="2"/>
    </row>
    <row r="489" spans="1:29" x14ac:dyDescent="0.25">
      <c r="A489" s="100"/>
      <c r="B489" s="101"/>
      <c r="C489" s="71"/>
      <c r="D489" s="117"/>
      <c r="E489" s="41"/>
      <c r="F489" s="27" t="s">
        <v>61</v>
      </c>
      <c r="G489" s="19">
        <f>H489+I489+J489+K489+L489+M489+N489</f>
        <v>0</v>
      </c>
      <c r="H489" s="19">
        <v>0</v>
      </c>
      <c r="I489" s="19">
        <v>0</v>
      </c>
      <c r="J489" s="19">
        <f>J494</f>
        <v>0</v>
      </c>
      <c r="K489" s="19">
        <f>K494</f>
        <v>0</v>
      </c>
      <c r="L489" s="19">
        <v>0</v>
      </c>
      <c r="M489" s="19">
        <v>0</v>
      </c>
      <c r="N489" s="19">
        <v>0</v>
      </c>
      <c r="O489" s="71"/>
      <c r="P489" s="57"/>
      <c r="Q489" s="57"/>
      <c r="R489" s="57"/>
      <c r="S489" s="57"/>
      <c r="T489" s="57"/>
      <c r="U489" s="57"/>
      <c r="V489" s="57"/>
      <c r="W489" s="57"/>
      <c r="X489" s="57"/>
      <c r="Y489" s="2"/>
      <c r="Z489" s="2"/>
      <c r="AA489" s="2"/>
      <c r="AB489" s="2"/>
      <c r="AC489" s="2"/>
    </row>
    <row r="490" spans="1:29" x14ac:dyDescent="0.25">
      <c r="A490" s="81">
        <v>1</v>
      </c>
      <c r="B490" s="176" t="s">
        <v>149</v>
      </c>
      <c r="C490" s="67">
        <v>2020</v>
      </c>
      <c r="D490" s="67">
        <v>2026</v>
      </c>
      <c r="E490" s="41"/>
      <c r="F490" s="27" t="s">
        <v>37</v>
      </c>
      <c r="G490" s="19">
        <f t="shared" ref="G490:G510" si="149">H490+I490+J490+K490+L490+M490+N490</f>
        <v>280000</v>
      </c>
      <c r="H490" s="19">
        <f>H491+H492+H493+H494</f>
        <v>0</v>
      </c>
      <c r="I490" s="19">
        <f t="shared" ref="I490:N490" si="150">I491+I492+I493+I494</f>
        <v>0</v>
      </c>
      <c r="J490" s="19">
        <f t="shared" si="150"/>
        <v>120000</v>
      </c>
      <c r="K490" s="19">
        <f t="shared" si="150"/>
        <v>150000</v>
      </c>
      <c r="L490" s="19">
        <f t="shared" si="150"/>
        <v>10000</v>
      </c>
      <c r="M490" s="19">
        <f t="shared" si="150"/>
        <v>0</v>
      </c>
      <c r="N490" s="19">
        <f t="shared" si="150"/>
        <v>0</v>
      </c>
      <c r="O490" s="67" t="s">
        <v>36</v>
      </c>
      <c r="P490" s="54" t="s">
        <v>36</v>
      </c>
      <c r="Q490" s="54" t="s">
        <v>36</v>
      </c>
      <c r="R490" s="54" t="s">
        <v>36</v>
      </c>
      <c r="S490" s="54" t="s">
        <v>36</v>
      </c>
      <c r="T490" s="54" t="s">
        <v>36</v>
      </c>
      <c r="U490" s="54" t="s">
        <v>36</v>
      </c>
      <c r="V490" s="54" t="s">
        <v>36</v>
      </c>
      <c r="W490" s="54" t="s">
        <v>36</v>
      </c>
      <c r="X490" s="54" t="s">
        <v>36</v>
      </c>
      <c r="Y490" s="2"/>
      <c r="Z490" s="2"/>
      <c r="AA490" s="2"/>
      <c r="AB490" s="2"/>
      <c r="AC490" s="2"/>
    </row>
    <row r="491" spans="1:29" ht="33.75" x14ac:dyDescent="0.25">
      <c r="A491" s="82"/>
      <c r="B491" s="65"/>
      <c r="C491" s="68"/>
      <c r="D491" s="68"/>
      <c r="E491" s="41"/>
      <c r="F491" s="27" t="s">
        <v>40</v>
      </c>
      <c r="G491" s="19">
        <f t="shared" si="149"/>
        <v>0</v>
      </c>
      <c r="H491" s="19">
        <v>0</v>
      </c>
      <c r="I491" s="19">
        <v>0</v>
      </c>
      <c r="J491" s="19">
        <v>0</v>
      </c>
      <c r="K491" s="19">
        <v>0</v>
      </c>
      <c r="L491" s="19">
        <v>0</v>
      </c>
      <c r="M491" s="19">
        <v>0</v>
      </c>
      <c r="N491" s="19">
        <v>0</v>
      </c>
      <c r="O491" s="68"/>
      <c r="P491" s="55"/>
      <c r="Q491" s="55"/>
      <c r="R491" s="55"/>
      <c r="S491" s="55"/>
      <c r="T491" s="55"/>
      <c r="U491" s="55"/>
      <c r="V491" s="55"/>
      <c r="W491" s="55"/>
      <c r="X491" s="55"/>
      <c r="Y491" s="2"/>
      <c r="Z491" s="2"/>
      <c r="AA491" s="2"/>
      <c r="AB491" s="2"/>
      <c r="AC491" s="2"/>
    </row>
    <row r="492" spans="1:29" ht="22.5" x14ac:dyDescent="0.25">
      <c r="A492" s="82"/>
      <c r="B492" s="65"/>
      <c r="C492" s="68"/>
      <c r="D492" s="68"/>
      <c r="E492" s="41"/>
      <c r="F492" s="27" t="s">
        <v>39</v>
      </c>
      <c r="G492" s="19">
        <f t="shared" si="149"/>
        <v>0</v>
      </c>
      <c r="H492" s="19">
        <v>0</v>
      </c>
      <c r="I492" s="19">
        <v>0</v>
      </c>
      <c r="J492" s="19">
        <v>0</v>
      </c>
      <c r="K492" s="19">
        <v>0</v>
      </c>
      <c r="L492" s="19">
        <v>0</v>
      </c>
      <c r="M492" s="19">
        <v>0</v>
      </c>
      <c r="N492" s="19">
        <v>0</v>
      </c>
      <c r="O492" s="68"/>
      <c r="P492" s="55"/>
      <c r="Q492" s="55"/>
      <c r="R492" s="55"/>
      <c r="S492" s="55"/>
      <c r="T492" s="55"/>
      <c r="U492" s="55"/>
      <c r="V492" s="55"/>
      <c r="W492" s="55"/>
      <c r="X492" s="55"/>
      <c r="Y492" s="2"/>
      <c r="Z492" s="2"/>
      <c r="AA492" s="2"/>
      <c r="AB492" s="2"/>
      <c r="AC492" s="2"/>
    </row>
    <row r="493" spans="1:29" ht="22.5" x14ac:dyDescent="0.25">
      <c r="A493" s="82"/>
      <c r="B493" s="66"/>
      <c r="C493" s="70"/>
      <c r="D493" s="70"/>
      <c r="E493" s="41"/>
      <c r="F493" s="27" t="s">
        <v>60</v>
      </c>
      <c r="G493" s="19">
        <f t="shared" si="149"/>
        <v>280000</v>
      </c>
      <c r="H493" s="19">
        <v>0</v>
      </c>
      <c r="I493" s="19">
        <v>0</v>
      </c>
      <c r="J493" s="19">
        <v>120000</v>
      </c>
      <c r="K493" s="19">
        <v>150000</v>
      </c>
      <c r="L493" s="19">
        <v>10000</v>
      </c>
      <c r="M493" s="19">
        <v>0</v>
      </c>
      <c r="N493" s="19">
        <v>0</v>
      </c>
      <c r="O493" s="70"/>
      <c r="P493" s="56"/>
      <c r="Q493" s="56"/>
      <c r="R493" s="56"/>
      <c r="S493" s="56"/>
      <c r="T493" s="56"/>
      <c r="U493" s="56"/>
      <c r="V493" s="56"/>
      <c r="W493" s="56"/>
      <c r="X493" s="56"/>
      <c r="Y493" s="2"/>
      <c r="Z493" s="2"/>
      <c r="AA493" s="2"/>
      <c r="AB493" s="2"/>
      <c r="AC493" s="2"/>
    </row>
    <row r="494" spans="1:29" x14ac:dyDescent="0.25">
      <c r="A494" s="82"/>
      <c r="B494" s="66"/>
      <c r="C494" s="71"/>
      <c r="D494" s="71"/>
      <c r="E494" s="41"/>
      <c r="F494" s="27" t="s">
        <v>61</v>
      </c>
      <c r="G494" s="19">
        <f t="shared" si="149"/>
        <v>0</v>
      </c>
      <c r="H494" s="19">
        <v>0</v>
      </c>
      <c r="I494" s="19">
        <v>0</v>
      </c>
      <c r="J494" s="19">
        <v>0</v>
      </c>
      <c r="K494" s="19">
        <v>0</v>
      </c>
      <c r="L494" s="19">
        <v>0</v>
      </c>
      <c r="M494" s="19">
        <v>0</v>
      </c>
      <c r="N494" s="19">
        <v>0</v>
      </c>
      <c r="O494" s="71"/>
      <c r="P494" s="57"/>
      <c r="Q494" s="57"/>
      <c r="R494" s="57"/>
      <c r="S494" s="57"/>
      <c r="T494" s="57"/>
      <c r="U494" s="57"/>
      <c r="V494" s="57"/>
      <c r="W494" s="57"/>
      <c r="X494" s="57"/>
      <c r="Y494" s="2"/>
      <c r="Z494" s="2"/>
      <c r="AA494" s="2"/>
      <c r="AB494" s="2"/>
      <c r="AC494" s="2"/>
    </row>
    <row r="495" spans="1:29" x14ac:dyDescent="0.25">
      <c r="A495" s="81">
        <v>2</v>
      </c>
      <c r="B495" s="176" t="s">
        <v>148</v>
      </c>
      <c r="C495" s="67">
        <v>2020</v>
      </c>
      <c r="D495" s="67">
        <v>2026</v>
      </c>
      <c r="E495" s="41"/>
      <c r="F495" s="27" t="s">
        <v>37</v>
      </c>
      <c r="G495" s="19">
        <f>H495+I495+J495+K495+L495+M495+N495</f>
        <v>1659330</v>
      </c>
      <c r="H495" s="19">
        <f>H496+H497+H498+H499</f>
        <v>0</v>
      </c>
      <c r="I495" s="19">
        <f t="shared" ref="I495:N495" si="151">I496+I497+I498+I499</f>
        <v>350000</v>
      </c>
      <c r="J495" s="19">
        <f t="shared" si="151"/>
        <v>350000</v>
      </c>
      <c r="K495" s="19">
        <f t="shared" si="151"/>
        <v>0</v>
      </c>
      <c r="L495" s="19">
        <f t="shared" si="151"/>
        <v>959330</v>
      </c>
      <c r="M495" s="19">
        <f t="shared" si="151"/>
        <v>0</v>
      </c>
      <c r="N495" s="19">
        <f t="shared" si="151"/>
        <v>0</v>
      </c>
      <c r="O495" s="67" t="s">
        <v>36</v>
      </c>
      <c r="P495" s="54" t="s">
        <v>36</v>
      </c>
      <c r="Q495" s="54" t="s">
        <v>36</v>
      </c>
      <c r="R495" s="54" t="s">
        <v>36</v>
      </c>
      <c r="S495" s="54" t="s">
        <v>36</v>
      </c>
      <c r="T495" s="54" t="s">
        <v>36</v>
      </c>
      <c r="U495" s="54" t="s">
        <v>36</v>
      </c>
      <c r="V495" s="54" t="s">
        <v>36</v>
      </c>
      <c r="W495" s="54" t="s">
        <v>36</v>
      </c>
      <c r="X495" s="54" t="s">
        <v>36</v>
      </c>
      <c r="Y495" s="2"/>
      <c r="Z495" s="2"/>
      <c r="AA495" s="2"/>
      <c r="AB495" s="2"/>
      <c r="AC495" s="2"/>
    </row>
    <row r="496" spans="1:29" ht="33.75" x14ac:dyDescent="0.25">
      <c r="A496" s="81"/>
      <c r="B496" s="66"/>
      <c r="C496" s="68"/>
      <c r="D496" s="68"/>
      <c r="E496" s="41"/>
      <c r="F496" s="27" t="s">
        <v>40</v>
      </c>
      <c r="G496" s="19">
        <f t="shared" si="149"/>
        <v>0</v>
      </c>
      <c r="H496" s="19"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  <c r="N496" s="19">
        <v>0</v>
      </c>
      <c r="O496" s="68"/>
      <c r="P496" s="55"/>
      <c r="Q496" s="55"/>
      <c r="R496" s="55"/>
      <c r="S496" s="55"/>
      <c r="T496" s="55"/>
      <c r="U496" s="55"/>
      <c r="V496" s="55"/>
      <c r="W496" s="55"/>
      <c r="X496" s="55"/>
      <c r="Y496" s="2"/>
      <c r="Z496" s="2"/>
      <c r="AA496" s="2"/>
      <c r="AB496" s="2"/>
      <c r="AC496" s="2"/>
    </row>
    <row r="497" spans="1:29" ht="22.5" x14ac:dyDescent="0.25">
      <c r="A497" s="81"/>
      <c r="B497" s="66"/>
      <c r="C497" s="68"/>
      <c r="D497" s="68"/>
      <c r="E497" s="41"/>
      <c r="F497" s="27" t="s">
        <v>39</v>
      </c>
      <c r="G497" s="19">
        <f t="shared" si="149"/>
        <v>863397</v>
      </c>
      <c r="H497" s="19">
        <v>0</v>
      </c>
      <c r="I497" s="19">
        <v>0</v>
      </c>
      <c r="J497" s="19">
        <v>0</v>
      </c>
      <c r="K497" s="19">
        <v>0</v>
      </c>
      <c r="L497" s="19">
        <f>L502+L507</f>
        <v>863397</v>
      </c>
      <c r="M497" s="19">
        <v>0</v>
      </c>
      <c r="N497" s="19">
        <v>0</v>
      </c>
      <c r="O497" s="68"/>
      <c r="P497" s="55"/>
      <c r="Q497" s="55"/>
      <c r="R497" s="55"/>
      <c r="S497" s="55"/>
      <c r="T497" s="55"/>
      <c r="U497" s="55"/>
      <c r="V497" s="55"/>
      <c r="W497" s="55"/>
      <c r="X497" s="55"/>
      <c r="Y497" s="2"/>
      <c r="Z497" s="2"/>
      <c r="AA497" s="2"/>
      <c r="AB497" s="2"/>
      <c r="AC497" s="2"/>
    </row>
    <row r="498" spans="1:29" ht="22.5" x14ac:dyDescent="0.25">
      <c r="A498" s="82"/>
      <c r="B498" s="66"/>
      <c r="C498" s="70"/>
      <c r="D498" s="70"/>
      <c r="E498" s="41"/>
      <c r="F498" s="27" t="s">
        <v>60</v>
      </c>
      <c r="G498" s="19">
        <f t="shared" si="149"/>
        <v>795933</v>
      </c>
      <c r="H498" s="19">
        <v>0</v>
      </c>
      <c r="I498" s="19">
        <v>350000</v>
      </c>
      <c r="J498" s="19">
        <f>J503+J508</f>
        <v>350000</v>
      </c>
      <c r="K498" s="19">
        <v>0</v>
      </c>
      <c r="L498" s="19">
        <f>L503+L508</f>
        <v>95933</v>
      </c>
      <c r="M498" s="19">
        <f>M503+M508</f>
        <v>0</v>
      </c>
      <c r="N498" s="19">
        <f>N503+N508</f>
        <v>0</v>
      </c>
      <c r="O498" s="70"/>
      <c r="P498" s="56"/>
      <c r="Q498" s="56"/>
      <c r="R498" s="56"/>
      <c r="S498" s="56"/>
      <c r="T498" s="56"/>
      <c r="U498" s="56"/>
      <c r="V498" s="56"/>
      <c r="W498" s="56"/>
      <c r="X498" s="56"/>
      <c r="Y498" s="2"/>
      <c r="Z498" s="2"/>
      <c r="AA498" s="2"/>
      <c r="AB498" s="2"/>
      <c r="AC498" s="2"/>
    </row>
    <row r="499" spans="1:29" x14ac:dyDescent="0.25">
      <c r="A499" s="82"/>
      <c r="B499" s="66"/>
      <c r="C499" s="71"/>
      <c r="D499" s="71"/>
      <c r="E499" s="41"/>
      <c r="F499" s="27" t="s">
        <v>61</v>
      </c>
      <c r="G499" s="19">
        <f t="shared" si="149"/>
        <v>0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  <c r="N499" s="19">
        <v>0</v>
      </c>
      <c r="O499" s="71"/>
      <c r="P499" s="57"/>
      <c r="Q499" s="57"/>
      <c r="R499" s="57"/>
      <c r="S499" s="57"/>
      <c r="T499" s="57"/>
      <c r="U499" s="57"/>
      <c r="V499" s="57"/>
      <c r="W499" s="57"/>
      <c r="X499" s="57"/>
      <c r="Y499" s="2"/>
      <c r="Z499" s="2"/>
      <c r="AA499" s="2"/>
      <c r="AB499" s="2"/>
      <c r="AC499" s="2"/>
    </row>
    <row r="500" spans="1:29" x14ac:dyDescent="0.25">
      <c r="A500" s="81">
        <v>1</v>
      </c>
      <c r="B500" s="176" t="s">
        <v>178</v>
      </c>
      <c r="C500" s="67">
        <v>2020</v>
      </c>
      <c r="D500" s="67">
        <v>2026</v>
      </c>
      <c r="E500" s="41"/>
      <c r="F500" s="27" t="s">
        <v>37</v>
      </c>
      <c r="G500" s="19">
        <f t="shared" ref="G500:G509" si="152">SUM(H500:N500)</f>
        <v>0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9">
        <v>0</v>
      </c>
      <c r="O500" s="67" t="s">
        <v>36</v>
      </c>
      <c r="P500" s="54" t="s">
        <v>36</v>
      </c>
      <c r="Q500" s="54" t="s">
        <v>36</v>
      </c>
      <c r="R500" s="54" t="s">
        <v>36</v>
      </c>
      <c r="S500" s="54" t="s">
        <v>36</v>
      </c>
      <c r="T500" s="54" t="s">
        <v>36</v>
      </c>
      <c r="U500" s="54" t="s">
        <v>36</v>
      </c>
      <c r="V500" s="54" t="s">
        <v>36</v>
      </c>
      <c r="W500" s="54" t="s">
        <v>36</v>
      </c>
      <c r="X500" s="54" t="s">
        <v>36</v>
      </c>
      <c r="Y500" s="2"/>
      <c r="Z500" s="2"/>
      <c r="AA500" s="2"/>
      <c r="AB500" s="2"/>
      <c r="AC500" s="2"/>
    </row>
    <row r="501" spans="1:29" ht="33.75" x14ac:dyDescent="0.25">
      <c r="A501" s="81"/>
      <c r="B501" s="66"/>
      <c r="C501" s="68"/>
      <c r="D501" s="68"/>
      <c r="E501" s="41"/>
      <c r="F501" s="27" t="s">
        <v>40</v>
      </c>
      <c r="G501" s="19">
        <f t="shared" si="152"/>
        <v>0</v>
      </c>
      <c r="H501" s="19">
        <v>0</v>
      </c>
      <c r="I501" s="19">
        <v>0</v>
      </c>
      <c r="J501" s="19">
        <v>0</v>
      </c>
      <c r="K501" s="19">
        <v>0</v>
      </c>
      <c r="L501" s="19">
        <v>0</v>
      </c>
      <c r="M501" s="19">
        <v>0</v>
      </c>
      <c r="N501" s="19">
        <v>0</v>
      </c>
      <c r="O501" s="68"/>
      <c r="P501" s="55"/>
      <c r="Q501" s="55"/>
      <c r="R501" s="55"/>
      <c r="S501" s="55"/>
      <c r="T501" s="55"/>
      <c r="U501" s="55"/>
      <c r="V501" s="55"/>
      <c r="W501" s="55"/>
      <c r="X501" s="55"/>
      <c r="Y501" s="2"/>
      <c r="Z501" s="2"/>
      <c r="AA501" s="2"/>
      <c r="AB501" s="2"/>
      <c r="AC501" s="2"/>
    </row>
    <row r="502" spans="1:29" ht="22.5" x14ac:dyDescent="0.25">
      <c r="A502" s="81"/>
      <c r="B502" s="66"/>
      <c r="C502" s="68"/>
      <c r="D502" s="68"/>
      <c r="E502" s="41"/>
      <c r="F502" s="27" t="s">
        <v>39</v>
      </c>
      <c r="G502" s="19">
        <f t="shared" si="152"/>
        <v>0</v>
      </c>
      <c r="H502" s="19">
        <v>0</v>
      </c>
      <c r="I502" s="19">
        <v>0</v>
      </c>
      <c r="J502" s="19">
        <v>0</v>
      </c>
      <c r="K502" s="19">
        <v>0</v>
      </c>
      <c r="L502" s="19">
        <v>0</v>
      </c>
      <c r="M502" s="19"/>
      <c r="N502" s="19">
        <v>0</v>
      </c>
      <c r="O502" s="68"/>
      <c r="P502" s="55"/>
      <c r="Q502" s="55"/>
      <c r="R502" s="55"/>
      <c r="S502" s="55"/>
      <c r="T502" s="55"/>
      <c r="U502" s="55"/>
      <c r="V502" s="55"/>
      <c r="W502" s="55"/>
      <c r="X502" s="55"/>
      <c r="Y502" s="2"/>
      <c r="Z502" s="2"/>
      <c r="AA502" s="2"/>
      <c r="AB502" s="2"/>
      <c r="AC502" s="2"/>
    </row>
    <row r="503" spans="1:29" ht="22.5" x14ac:dyDescent="0.25">
      <c r="A503" s="82"/>
      <c r="B503" s="66"/>
      <c r="C503" s="70"/>
      <c r="D503" s="70"/>
      <c r="E503" s="41"/>
      <c r="F503" s="27" t="s">
        <v>60</v>
      </c>
      <c r="G503" s="19">
        <f t="shared" si="152"/>
        <v>700000</v>
      </c>
      <c r="H503" s="19">
        <v>0</v>
      </c>
      <c r="I503" s="19">
        <v>350000</v>
      </c>
      <c r="J503" s="19">
        <v>350000</v>
      </c>
      <c r="K503" s="19">
        <v>0</v>
      </c>
      <c r="L503" s="19">
        <v>0</v>
      </c>
      <c r="M503" s="19">
        <v>0</v>
      </c>
      <c r="N503" s="19">
        <v>0</v>
      </c>
      <c r="O503" s="70"/>
      <c r="P503" s="56"/>
      <c r="Q503" s="56"/>
      <c r="R503" s="56"/>
      <c r="S503" s="56"/>
      <c r="T503" s="56"/>
      <c r="U503" s="56"/>
      <c r="V503" s="56"/>
      <c r="W503" s="56"/>
      <c r="X503" s="56"/>
      <c r="Y503" s="2"/>
      <c r="Z503" s="2"/>
      <c r="AA503" s="2"/>
      <c r="AB503" s="2"/>
      <c r="AC503" s="2"/>
    </row>
    <row r="504" spans="1:29" x14ac:dyDescent="0.25">
      <c r="A504" s="82"/>
      <c r="B504" s="66"/>
      <c r="C504" s="71"/>
      <c r="D504" s="71"/>
      <c r="E504" s="41"/>
      <c r="F504" s="27" t="s">
        <v>61</v>
      </c>
      <c r="G504" s="19">
        <f t="shared" si="152"/>
        <v>0</v>
      </c>
      <c r="H504" s="19">
        <v>0</v>
      </c>
      <c r="I504" s="19">
        <v>0</v>
      </c>
      <c r="J504" s="19">
        <v>0</v>
      </c>
      <c r="K504" s="19">
        <v>0</v>
      </c>
      <c r="L504" s="19">
        <v>0</v>
      </c>
      <c r="M504" s="19">
        <v>0</v>
      </c>
      <c r="N504" s="19">
        <v>0</v>
      </c>
      <c r="O504" s="71"/>
      <c r="P504" s="57"/>
      <c r="Q504" s="57"/>
      <c r="R504" s="57"/>
      <c r="S504" s="57"/>
      <c r="T504" s="57"/>
      <c r="U504" s="57"/>
      <c r="V504" s="57"/>
      <c r="W504" s="57"/>
      <c r="X504" s="57"/>
      <c r="Y504" s="2"/>
      <c r="Z504" s="2"/>
      <c r="AA504" s="2"/>
      <c r="AB504" s="2"/>
      <c r="AC504" s="2"/>
    </row>
    <row r="505" spans="1:29" x14ac:dyDescent="0.25">
      <c r="A505" s="81">
        <v>2</v>
      </c>
      <c r="B505" s="176" t="s">
        <v>179</v>
      </c>
      <c r="C505" s="67">
        <v>2020</v>
      </c>
      <c r="D505" s="67">
        <v>2026</v>
      </c>
      <c r="E505" s="41"/>
      <c r="F505" s="27" t="s">
        <v>37</v>
      </c>
      <c r="G505" s="19">
        <f>SUM(SUM(G506:G509))</f>
        <v>959330</v>
      </c>
      <c r="H505" s="19">
        <f t="shared" ref="H505:N505" si="153">SUM(SUM(H506:H509))</f>
        <v>0</v>
      </c>
      <c r="I505" s="19">
        <f t="shared" si="153"/>
        <v>0</v>
      </c>
      <c r="J505" s="19">
        <f t="shared" si="153"/>
        <v>0</v>
      </c>
      <c r="K505" s="19">
        <f t="shared" si="153"/>
        <v>0</v>
      </c>
      <c r="L505" s="19">
        <f t="shared" si="153"/>
        <v>959330</v>
      </c>
      <c r="M505" s="19">
        <f t="shared" si="153"/>
        <v>0</v>
      </c>
      <c r="N505" s="19">
        <f t="shared" si="153"/>
        <v>0</v>
      </c>
      <c r="O505" s="67" t="s">
        <v>36</v>
      </c>
      <c r="P505" s="54" t="s">
        <v>36</v>
      </c>
      <c r="Q505" s="54" t="s">
        <v>36</v>
      </c>
      <c r="R505" s="54" t="s">
        <v>36</v>
      </c>
      <c r="S505" s="54" t="s">
        <v>36</v>
      </c>
      <c r="T505" s="54" t="s">
        <v>36</v>
      </c>
      <c r="U505" s="54" t="s">
        <v>36</v>
      </c>
      <c r="V505" s="54" t="s">
        <v>36</v>
      </c>
      <c r="W505" s="54" t="s">
        <v>36</v>
      </c>
      <c r="X505" s="54" t="s">
        <v>36</v>
      </c>
      <c r="Y505" s="2"/>
      <c r="Z505" s="2"/>
      <c r="AA505" s="2"/>
      <c r="AB505" s="2"/>
      <c r="AC505" s="2"/>
    </row>
    <row r="506" spans="1:29" ht="33.75" x14ac:dyDescent="0.25">
      <c r="A506" s="81"/>
      <c r="B506" s="66"/>
      <c r="C506" s="68"/>
      <c r="D506" s="68"/>
      <c r="E506" s="41"/>
      <c r="F506" s="27" t="s">
        <v>40</v>
      </c>
      <c r="G506" s="19">
        <f t="shared" si="152"/>
        <v>0</v>
      </c>
      <c r="H506" s="19">
        <v>0</v>
      </c>
      <c r="I506" s="19">
        <v>0</v>
      </c>
      <c r="J506" s="19">
        <v>0</v>
      </c>
      <c r="K506" s="19">
        <v>0</v>
      </c>
      <c r="L506" s="19">
        <v>0</v>
      </c>
      <c r="M506" s="19">
        <v>0</v>
      </c>
      <c r="N506" s="19">
        <v>0</v>
      </c>
      <c r="O506" s="68"/>
      <c r="P506" s="55"/>
      <c r="Q506" s="55"/>
      <c r="R506" s="55"/>
      <c r="S506" s="55"/>
      <c r="T506" s="55"/>
      <c r="U506" s="55"/>
      <c r="V506" s="55"/>
      <c r="W506" s="55"/>
      <c r="X506" s="55"/>
      <c r="Y506" s="2"/>
      <c r="Z506" s="2"/>
      <c r="AA506" s="2"/>
      <c r="AB506" s="2"/>
      <c r="AC506" s="2"/>
    </row>
    <row r="507" spans="1:29" ht="22.5" x14ac:dyDescent="0.25">
      <c r="A507" s="81"/>
      <c r="B507" s="66"/>
      <c r="C507" s="68"/>
      <c r="D507" s="68"/>
      <c r="E507" s="41"/>
      <c r="F507" s="27" t="s">
        <v>39</v>
      </c>
      <c r="G507" s="19">
        <f t="shared" si="152"/>
        <v>863397</v>
      </c>
      <c r="H507" s="19">
        <v>0</v>
      </c>
      <c r="I507" s="19">
        <v>0</v>
      </c>
      <c r="J507" s="19">
        <v>0</v>
      </c>
      <c r="K507" s="19">
        <v>0</v>
      </c>
      <c r="L507" s="19">
        <v>863397</v>
      </c>
      <c r="M507" s="19">
        <v>0</v>
      </c>
      <c r="N507" s="19">
        <v>0</v>
      </c>
      <c r="O507" s="68"/>
      <c r="P507" s="55"/>
      <c r="Q507" s="55"/>
      <c r="R507" s="55"/>
      <c r="S507" s="55"/>
      <c r="T507" s="55"/>
      <c r="U507" s="55"/>
      <c r="V507" s="55"/>
      <c r="W507" s="55"/>
      <c r="X507" s="55"/>
      <c r="Y507" s="2"/>
      <c r="Z507" s="2"/>
      <c r="AA507" s="2"/>
      <c r="AB507" s="2"/>
      <c r="AC507" s="2"/>
    </row>
    <row r="508" spans="1:29" ht="22.5" x14ac:dyDescent="0.25">
      <c r="A508" s="82"/>
      <c r="B508" s="66"/>
      <c r="C508" s="70"/>
      <c r="D508" s="70"/>
      <c r="E508" s="41"/>
      <c r="F508" s="27" t="s">
        <v>60</v>
      </c>
      <c r="G508" s="19">
        <f t="shared" si="152"/>
        <v>95933</v>
      </c>
      <c r="H508" s="19">
        <v>0</v>
      </c>
      <c r="I508" s="19">
        <v>0</v>
      </c>
      <c r="J508" s="19">
        <v>0</v>
      </c>
      <c r="K508" s="19">
        <v>0</v>
      </c>
      <c r="L508" s="19">
        <v>95933</v>
      </c>
      <c r="M508" s="19">
        <v>0</v>
      </c>
      <c r="N508" s="19">
        <v>0</v>
      </c>
      <c r="O508" s="70"/>
      <c r="P508" s="56"/>
      <c r="Q508" s="56"/>
      <c r="R508" s="56"/>
      <c r="S508" s="56"/>
      <c r="T508" s="56"/>
      <c r="U508" s="56"/>
      <c r="V508" s="56"/>
      <c r="W508" s="56"/>
      <c r="X508" s="56"/>
      <c r="Y508" s="2"/>
      <c r="Z508" s="2"/>
      <c r="AA508" s="2"/>
      <c r="AB508" s="2"/>
      <c r="AC508" s="2"/>
    </row>
    <row r="509" spans="1:29" x14ac:dyDescent="0.25">
      <c r="A509" s="82"/>
      <c r="B509" s="66"/>
      <c r="C509" s="71"/>
      <c r="D509" s="71"/>
      <c r="E509" s="41"/>
      <c r="F509" s="27" t="s">
        <v>61</v>
      </c>
      <c r="G509" s="19">
        <f t="shared" si="152"/>
        <v>0</v>
      </c>
      <c r="H509" s="19">
        <v>0</v>
      </c>
      <c r="I509" s="19">
        <v>0</v>
      </c>
      <c r="J509" s="19">
        <v>0</v>
      </c>
      <c r="K509" s="19">
        <v>0</v>
      </c>
      <c r="L509" s="19">
        <v>0</v>
      </c>
      <c r="M509" s="19">
        <v>0</v>
      </c>
      <c r="N509" s="19">
        <v>0</v>
      </c>
      <c r="O509" s="71"/>
      <c r="P509" s="57"/>
      <c r="Q509" s="57"/>
      <c r="R509" s="57"/>
      <c r="S509" s="57"/>
      <c r="T509" s="57"/>
      <c r="U509" s="57"/>
      <c r="V509" s="57"/>
      <c r="W509" s="57"/>
      <c r="X509" s="57"/>
      <c r="Y509" s="2"/>
      <c r="Z509" s="2"/>
      <c r="AA509" s="2"/>
      <c r="AB509" s="2"/>
      <c r="AC509" s="2"/>
    </row>
    <row r="510" spans="1:29" x14ac:dyDescent="0.25">
      <c r="A510" s="105" t="s">
        <v>172</v>
      </c>
      <c r="B510" s="97"/>
      <c r="C510" s="67">
        <v>2020</v>
      </c>
      <c r="D510" s="67">
        <v>2026</v>
      </c>
      <c r="E510" s="41"/>
      <c r="F510" s="35" t="s">
        <v>37</v>
      </c>
      <c r="G510" s="21">
        <f t="shared" si="149"/>
        <v>14827652.15</v>
      </c>
      <c r="H510" s="21">
        <f>H511+H512+H513+H514</f>
        <v>1896760</v>
      </c>
      <c r="I510" s="21">
        <f t="shared" ref="I510:N510" si="154">I511+I512+I513+I514</f>
        <v>2136100</v>
      </c>
      <c r="J510" s="21">
        <f t="shared" si="154"/>
        <v>2610000</v>
      </c>
      <c r="K510" s="21">
        <f t="shared" si="154"/>
        <v>2705593.33</v>
      </c>
      <c r="L510" s="21">
        <f t="shared" si="154"/>
        <v>3198271.8200000003</v>
      </c>
      <c r="M510" s="21">
        <f t="shared" si="154"/>
        <v>1218306</v>
      </c>
      <c r="N510" s="21">
        <f t="shared" si="154"/>
        <v>1062621</v>
      </c>
      <c r="O510" s="67" t="s">
        <v>36</v>
      </c>
      <c r="P510" s="54" t="s">
        <v>36</v>
      </c>
      <c r="Q510" s="54" t="s">
        <v>36</v>
      </c>
      <c r="R510" s="54" t="s">
        <v>36</v>
      </c>
      <c r="S510" s="54" t="s">
        <v>36</v>
      </c>
      <c r="T510" s="54" t="s">
        <v>36</v>
      </c>
      <c r="U510" s="54" t="s">
        <v>36</v>
      </c>
      <c r="V510" s="54" t="s">
        <v>36</v>
      </c>
      <c r="W510" s="54" t="s">
        <v>36</v>
      </c>
      <c r="X510" s="54" t="s">
        <v>36</v>
      </c>
      <c r="Y510" s="2"/>
      <c r="Z510" s="2"/>
      <c r="AA510" s="2"/>
      <c r="AB510" s="2"/>
      <c r="AC510" s="2"/>
    </row>
    <row r="511" spans="1:29" ht="31.5" x14ac:dyDescent="0.25">
      <c r="A511" s="98"/>
      <c r="B511" s="99"/>
      <c r="C511" s="68"/>
      <c r="D511" s="68"/>
      <c r="E511" s="41"/>
      <c r="F511" s="35" t="s">
        <v>40</v>
      </c>
      <c r="G511" s="21">
        <f>H511+I511+J511+K511+L511+M511+N511+O511</f>
        <v>0</v>
      </c>
      <c r="H511" s="21">
        <f t="shared" ref="H511:N511" si="155">H461+H486+H496</f>
        <v>0</v>
      </c>
      <c r="I511" s="21">
        <f t="shared" si="155"/>
        <v>0</v>
      </c>
      <c r="J511" s="21">
        <f t="shared" si="155"/>
        <v>0</v>
      </c>
      <c r="K511" s="21">
        <f t="shared" si="155"/>
        <v>0</v>
      </c>
      <c r="L511" s="21">
        <f t="shared" si="155"/>
        <v>0</v>
      </c>
      <c r="M511" s="21">
        <f t="shared" si="155"/>
        <v>0</v>
      </c>
      <c r="N511" s="21">
        <f t="shared" si="155"/>
        <v>0</v>
      </c>
      <c r="O511" s="68"/>
      <c r="P511" s="55"/>
      <c r="Q511" s="55"/>
      <c r="R511" s="55"/>
      <c r="S511" s="55"/>
      <c r="T511" s="55"/>
      <c r="U511" s="55"/>
      <c r="V511" s="55"/>
      <c r="W511" s="55"/>
      <c r="X511" s="55"/>
      <c r="Y511" s="2"/>
      <c r="Z511" s="2"/>
      <c r="AA511" s="2"/>
      <c r="AB511" s="2"/>
      <c r="AC511" s="2"/>
    </row>
    <row r="512" spans="1:29" ht="21" x14ac:dyDescent="0.25">
      <c r="A512" s="98"/>
      <c r="B512" s="99"/>
      <c r="C512" s="68"/>
      <c r="D512" s="68"/>
      <c r="E512" s="41"/>
      <c r="F512" s="35" t="s">
        <v>39</v>
      </c>
      <c r="G512" s="21">
        <f>H512+I512+J512+K512+L512+M512+N512+O512</f>
        <v>863397</v>
      </c>
      <c r="H512" s="21">
        <f>H462+H487+H497</f>
        <v>0</v>
      </c>
      <c r="I512" s="21">
        <f t="shared" ref="I512:N512" si="156">I462+I487+I497</f>
        <v>0</v>
      </c>
      <c r="J512" s="21">
        <f t="shared" si="156"/>
        <v>0</v>
      </c>
      <c r="K512" s="21">
        <f t="shared" ref="K512:M514" si="157">K462+K487+K497</f>
        <v>0</v>
      </c>
      <c r="L512" s="21">
        <f t="shared" si="157"/>
        <v>863397</v>
      </c>
      <c r="M512" s="21">
        <f t="shared" si="157"/>
        <v>0</v>
      </c>
      <c r="N512" s="21">
        <f t="shared" si="156"/>
        <v>0</v>
      </c>
      <c r="O512" s="68"/>
      <c r="P512" s="55"/>
      <c r="Q512" s="55"/>
      <c r="R512" s="55"/>
      <c r="S512" s="55"/>
      <c r="T512" s="55"/>
      <c r="U512" s="55"/>
      <c r="V512" s="55"/>
      <c r="W512" s="55"/>
      <c r="X512" s="55"/>
      <c r="Y512" s="2"/>
      <c r="Z512" s="2"/>
      <c r="AA512" s="2"/>
      <c r="AB512" s="2"/>
      <c r="AC512" s="2"/>
    </row>
    <row r="513" spans="1:29" ht="22.5" x14ac:dyDescent="0.25">
      <c r="A513" s="98"/>
      <c r="B513" s="99"/>
      <c r="C513" s="70"/>
      <c r="D513" s="70"/>
      <c r="E513" s="41"/>
      <c r="F513" s="27" t="s">
        <v>60</v>
      </c>
      <c r="G513" s="21">
        <f>H513+I513+J513+K513+L513+M513+N513+O513</f>
        <v>13964255.15</v>
      </c>
      <c r="H513" s="21">
        <f>H463+H488+H498</f>
        <v>1896760</v>
      </c>
      <c r="I513" s="21">
        <f t="shared" ref="I513:N513" si="158">I463+I488+I498</f>
        <v>2136100</v>
      </c>
      <c r="J513" s="21">
        <f t="shared" si="158"/>
        <v>2610000</v>
      </c>
      <c r="K513" s="21">
        <f t="shared" si="157"/>
        <v>2705593.33</v>
      </c>
      <c r="L513" s="21">
        <f t="shared" si="157"/>
        <v>2334874.8200000003</v>
      </c>
      <c r="M513" s="21">
        <f t="shared" si="157"/>
        <v>1218306</v>
      </c>
      <c r="N513" s="21">
        <f t="shared" si="158"/>
        <v>1062621</v>
      </c>
      <c r="O513" s="70"/>
      <c r="P513" s="56"/>
      <c r="Q513" s="56"/>
      <c r="R513" s="56"/>
      <c r="S513" s="56"/>
      <c r="T513" s="56"/>
      <c r="U513" s="56"/>
      <c r="V513" s="56"/>
      <c r="W513" s="56"/>
      <c r="X513" s="56"/>
      <c r="Y513" s="2"/>
      <c r="Z513" s="2"/>
      <c r="AA513" s="2"/>
      <c r="AB513" s="2"/>
      <c r="AC513" s="2"/>
    </row>
    <row r="514" spans="1:29" x14ac:dyDescent="0.25">
      <c r="A514" s="100"/>
      <c r="B514" s="101"/>
      <c r="C514" s="71"/>
      <c r="D514" s="71"/>
      <c r="E514" s="41"/>
      <c r="F514" s="27" t="s">
        <v>61</v>
      </c>
      <c r="G514" s="21">
        <f>H514+I514+J514+K514+L514+M514+N514+O514</f>
        <v>0</v>
      </c>
      <c r="H514" s="21">
        <f>H464+H489+H499</f>
        <v>0</v>
      </c>
      <c r="I514" s="21">
        <f t="shared" ref="I514:N514" si="159">I464+I489+I499</f>
        <v>0</v>
      </c>
      <c r="J514" s="21">
        <f t="shared" si="159"/>
        <v>0</v>
      </c>
      <c r="K514" s="21">
        <f t="shared" si="157"/>
        <v>0</v>
      </c>
      <c r="L514" s="21">
        <f t="shared" si="157"/>
        <v>0</v>
      </c>
      <c r="M514" s="21">
        <f t="shared" si="157"/>
        <v>0</v>
      </c>
      <c r="N514" s="21">
        <f t="shared" si="159"/>
        <v>0</v>
      </c>
      <c r="O514" s="71"/>
      <c r="P514" s="57"/>
      <c r="Q514" s="57"/>
      <c r="R514" s="57"/>
      <c r="S514" s="57"/>
      <c r="T514" s="57"/>
      <c r="U514" s="57"/>
      <c r="V514" s="57"/>
      <c r="W514" s="57"/>
      <c r="X514" s="57"/>
      <c r="Y514" s="2"/>
      <c r="Z514" s="2"/>
      <c r="AA514" s="2"/>
      <c r="AB514" s="2"/>
      <c r="AC514" s="2"/>
    </row>
    <row r="515" spans="1:29" ht="51.75" customHeight="1" x14ac:dyDescent="0.25">
      <c r="A515" s="177" t="s">
        <v>8</v>
      </c>
      <c r="B515" s="139"/>
      <c r="C515" s="14">
        <v>2020</v>
      </c>
      <c r="D515" s="14">
        <v>2026</v>
      </c>
      <c r="E515" s="3" t="s">
        <v>36</v>
      </c>
      <c r="F515" s="124" t="s">
        <v>36</v>
      </c>
      <c r="G515" s="125"/>
      <c r="H515" s="125"/>
      <c r="I515" s="125"/>
      <c r="J515" s="125"/>
      <c r="K515" s="125"/>
      <c r="L515" s="125"/>
      <c r="M515" s="125"/>
      <c r="N515" s="126"/>
      <c r="O515" s="14" t="s">
        <v>36</v>
      </c>
      <c r="P515" s="9" t="s">
        <v>36</v>
      </c>
      <c r="Q515" s="9" t="s">
        <v>36</v>
      </c>
      <c r="R515" s="9" t="s">
        <v>36</v>
      </c>
      <c r="S515" s="9" t="s">
        <v>36</v>
      </c>
      <c r="T515" s="9" t="s">
        <v>36</v>
      </c>
      <c r="U515" s="9" t="s">
        <v>36</v>
      </c>
      <c r="V515" s="9" t="s">
        <v>36</v>
      </c>
      <c r="W515" s="9" t="s">
        <v>36</v>
      </c>
      <c r="X515" s="9" t="s">
        <v>36</v>
      </c>
      <c r="Y515" s="2"/>
      <c r="Z515" s="2"/>
      <c r="AA515" s="2"/>
      <c r="AB515" s="2"/>
      <c r="AC515" s="2"/>
    </row>
    <row r="516" spans="1:29" ht="40.5" customHeight="1" x14ac:dyDescent="0.25">
      <c r="A516" s="87" t="s">
        <v>173</v>
      </c>
      <c r="B516" s="88"/>
      <c r="C516" s="13">
        <v>2020</v>
      </c>
      <c r="D516" s="13">
        <v>2026</v>
      </c>
      <c r="E516" s="50" t="s">
        <v>11</v>
      </c>
      <c r="F516" s="3" t="s">
        <v>36</v>
      </c>
      <c r="G516" s="3" t="s">
        <v>36</v>
      </c>
      <c r="H516" s="3" t="s">
        <v>36</v>
      </c>
      <c r="I516" s="3" t="s">
        <v>36</v>
      </c>
      <c r="J516" s="3" t="s">
        <v>36</v>
      </c>
      <c r="K516" s="3" t="s">
        <v>36</v>
      </c>
      <c r="L516" s="3" t="s">
        <v>36</v>
      </c>
      <c r="M516" s="3" t="s">
        <v>36</v>
      </c>
      <c r="N516" s="3" t="s">
        <v>36</v>
      </c>
      <c r="O516" s="14" t="s">
        <v>36</v>
      </c>
      <c r="P516" s="9" t="s">
        <v>36</v>
      </c>
      <c r="Q516" s="9" t="s">
        <v>36</v>
      </c>
      <c r="R516" s="9" t="s">
        <v>36</v>
      </c>
      <c r="S516" s="9" t="s">
        <v>36</v>
      </c>
      <c r="T516" s="9" t="s">
        <v>36</v>
      </c>
      <c r="U516" s="9" t="s">
        <v>36</v>
      </c>
      <c r="V516" s="9" t="s">
        <v>36</v>
      </c>
      <c r="W516" s="9" t="s">
        <v>36</v>
      </c>
      <c r="X516" s="9" t="s">
        <v>36</v>
      </c>
      <c r="Y516" s="2"/>
      <c r="Z516" s="2"/>
      <c r="AA516" s="2"/>
      <c r="AB516" s="2"/>
      <c r="AC516" s="2"/>
    </row>
    <row r="517" spans="1:29" x14ac:dyDescent="0.25">
      <c r="A517" s="64" t="s">
        <v>9</v>
      </c>
      <c r="B517" s="113"/>
      <c r="C517" s="81">
        <v>2020</v>
      </c>
      <c r="D517" s="81">
        <v>2026</v>
      </c>
      <c r="E517" s="41"/>
      <c r="F517" s="27" t="s">
        <v>37</v>
      </c>
      <c r="G517" s="19">
        <f>H517+I517+J517+K517+L517+M517+N517</f>
        <v>3666770.45</v>
      </c>
      <c r="H517" s="19">
        <f>H518+H519+H520+H521</f>
        <v>8000</v>
      </c>
      <c r="I517" s="19">
        <f t="shared" ref="I517:N517" si="160">I518+I519+I520+I521</f>
        <v>610850</v>
      </c>
      <c r="J517" s="19">
        <f t="shared" si="160"/>
        <v>615845</v>
      </c>
      <c r="K517" s="19">
        <f t="shared" si="160"/>
        <v>957694.5</v>
      </c>
      <c r="L517" s="19">
        <f t="shared" si="160"/>
        <v>1294380.95</v>
      </c>
      <c r="M517" s="19">
        <f t="shared" si="160"/>
        <v>90000</v>
      </c>
      <c r="N517" s="19">
        <f t="shared" si="160"/>
        <v>90000</v>
      </c>
      <c r="O517" s="67" t="s">
        <v>36</v>
      </c>
      <c r="P517" s="54" t="s">
        <v>36</v>
      </c>
      <c r="Q517" s="54" t="s">
        <v>36</v>
      </c>
      <c r="R517" s="54" t="s">
        <v>36</v>
      </c>
      <c r="S517" s="54" t="s">
        <v>36</v>
      </c>
      <c r="T517" s="54" t="s">
        <v>36</v>
      </c>
      <c r="U517" s="54" t="s">
        <v>36</v>
      </c>
      <c r="V517" s="54" t="s">
        <v>36</v>
      </c>
      <c r="W517" s="54" t="s">
        <v>36</v>
      </c>
      <c r="X517" s="54" t="s">
        <v>36</v>
      </c>
      <c r="Y517" s="2"/>
      <c r="Z517" s="2"/>
      <c r="AA517" s="2"/>
      <c r="AB517" s="2"/>
      <c r="AC517" s="2"/>
    </row>
    <row r="518" spans="1:29" ht="33.75" x14ac:dyDescent="0.25">
      <c r="A518" s="113"/>
      <c r="B518" s="113"/>
      <c r="C518" s="81"/>
      <c r="D518" s="81"/>
      <c r="E518" s="41"/>
      <c r="F518" s="27" t="s">
        <v>40</v>
      </c>
      <c r="G518" s="19">
        <f>H518+I518+J518+K518+L518+M518+N518+O518</f>
        <v>0</v>
      </c>
      <c r="H518" s="19">
        <f>H528</f>
        <v>0</v>
      </c>
      <c r="I518" s="19">
        <f t="shared" ref="I518:N520" si="161">I528</f>
        <v>0</v>
      </c>
      <c r="J518" s="19">
        <f t="shared" si="161"/>
        <v>0</v>
      </c>
      <c r="K518" s="19">
        <f t="shared" si="161"/>
        <v>0</v>
      </c>
      <c r="L518" s="19">
        <f t="shared" si="161"/>
        <v>0</v>
      </c>
      <c r="M518" s="19">
        <f t="shared" si="161"/>
        <v>0</v>
      </c>
      <c r="N518" s="19">
        <f t="shared" si="161"/>
        <v>0</v>
      </c>
      <c r="O518" s="68"/>
      <c r="P518" s="55"/>
      <c r="Q518" s="55"/>
      <c r="R518" s="55"/>
      <c r="S518" s="55"/>
      <c r="T518" s="55"/>
      <c r="U518" s="55"/>
      <c r="V518" s="55"/>
      <c r="W518" s="55"/>
      <c r="X518" s="55"/>
      <c r="Y518" s="2"/>
      <c r="Z518" s="2"/>
      <c r="AA518" s="2"/>
      <c r="AB518" s="2"/>
      <c r="AC518" s="2"/>
    </row>
    <row r="519" spans="1:29" ht="22.5" x14ac:dyDescent="0.25">
      <c r="A519" s="113"/>
      <c r="B519" s="113"/>
      <c r="C519" s="81"/>
      <c r="D519" s="81"/>
      <c r="E519" s="41"/>
      <c r="F519" s="27" t="s">
        <v>39</v>
      </c>
      <c r="G519" s="19">
        <f>H519+I519+J519+K519+L519+M519+N519+O519</f>
        <v>2127026.6799999997</v>
      </c>
      <c r="H519" s="19">
        <f>H529</f>
        <v>0</v>
      </c>
      <c r="I519" s="19">
        <f t="shared" si="161"/>
        <v>0</v>
      </c>
      <c r="J519" s="19">
        <f t="shared" si="161"/>
        <v>0</v>
      </c>
      <c r="K519" s="19">
        <f t="shared" si="161"/>
        <v>904964.78</v>
      </c>
      <c r="L519" s="19">
        <f t="shared" si="161"/>
        <v>1222061.8999999999</v>
      </c>
      <c r="M519" s="19">
        <f t="shared" si="161"/>
        <v>0</v>
      </c>
      <c r="N519" s="19">
        <f t="shared" si="161"/>
        <v>0</v>
      </c>
      <c r="O519" s="68"/>
      <c r="P519" s="55"/>
      <c r="Q519" s="55"/>
      <c r="R519" s="55"/>
      <c r="S519" s="55"/>
      <c r="T519" s="55"/>
      <c r="U519" s="55"/>
      <c r="V519" s="55"/>
      <c r="W519" s="55"/>
      <c r="X519" s="55"/>
      <c r="Y519" s="2"/>
      <c r="Z519" s="2"/>
      <c r="AA519" s="2"/>
      <c r="AB519" s="2"/>
      <c r="AC519" s="2"/>
    </row>
    <row r="520" spans="1:29" ht="22.5" x14ac:dyDescent="0.25">
      <c r="A520" s="113"/>
      <c r="B520" s="113"/>
      <c r="C520" s="82"/>
      <c r="D520" s="82"/>
      <c r="E520" s="41"/>
      <c r="F520" s="27" t="s">
        <v>60</v>
      </c>
      <c r="G520" s="19">
        <f>H520+I520+J520+K520+L520+M520+N520+O520</f>
        <v>1539743.77</v>
      </c>
      <c r="H520" s="19">
        <f>H530</f>
        <v>8000</v>
      </c>
      <c r="I520" s="19">
        <f t="shared" si="161"/>
        <v>610850</v>
      </c>
      <c r="J520" s="19">
        <f>J525+J530</f>
        <v>615845</v>
      </c>
      <c r="K520" s="19">
        <f>K525+K530</f>
        <v>52729.72</v>
      </c>
      <c r="L520" s="19">
        <f>L525+L530</f>
        <v>72319.05</v>
      </c>
      <c r="M520" s="19">
        <f>M525+M530</f>
        <v>90000</v>
      </c>
      <c r="N520" s="19">
        <f>N525+N530</f>
        <v>90000</v>
      </c>
      <c r="O520" s="70"/>
      <c r="P520" s="56"/>
      <c r="Q520" s="56"/>
      <c r="R520" s="56"/>
      <c r="S520" s="56"/>
      <c r="T520" s="56"/>
      <c r="U520" s="56"/>
      <c r="V520" s="56"/>
      <c r="W520" s="56"/>
      <c r="X520" s="56"/>
      <c r="Y520" s="2"/>
      <c r="Z520" s="2"/>
      <c r="AA520" s="2"/>
      <c r="AB520" s="2"/>
      <c r="AC520" s="2"/>
    </row>
    <row r="521" spans="1:29" x14ac:dyDescent="0.25">
      <c r="A521" s="172"/>
      <c r="B521" s="172"/>
      <c r="C521" s="175"/>
      <c r="D521" s="175"/>
      <c r="E521" s="41"/>
      <c r="F521" s="30" t="s">
        <v>61</v>
      </c>
      <c r="G521" s="19">
        <f>H521+I521+J521+K521+L521+M521+N521+O521</f>
        <v>0</v>
      </c>
      <c r="H521" s="19">
        <f>H531</f>
        <v>0</v>
      </c>
      <c r="I521" s="19">
        <f t="shared" ref="I521:N521" si="162">I531</f>
        <v>0</v>
      </c>
      <c r="J521" s="19">
        <f t="shared" si="162"/>
        <v>0</v>
      </c>
      <c r="K521" s="19">
        <f t="shared" si="162"/>
        <v>0</v>
      </c>
      <c r="L521" s="19">
        <f t="shared" si="162"/>
        <v>0</v>
      </c>
      <c r="M521" s="19">
        <f t="shared" si="162"/>
        <v>0</v>
      </c>
      <c r="N521" s="19">
        <f t="shared" si="162"/>
        <v>0</v>
      </c>
      <c r="O521" s="71"/>
      <c r="P521" s="57"/>
      <c r="Q521" s="57"/>
      <c r="R521" s="57"/>
      <c r="S521" s="57"/>
      <c r="T521" s="57"/>
      <c r="U521" s="57"/>
      <c r="V521" s="57"/>
      <c r="W521" s="57"/>
      <c r="X521" s="57"/>
      <c r="Y521" s="2"/>
      <c r="Z521" s="2"/>
      <c r="AA521" s="2"/>
      <c r="AB521" s="2"/>
      <c r="AC521" s="2"/>
    </row>
    <row r="522" spans="1:29" x14ac:dyDescent="0.25">
      <c r="A522" s="172"/>
      <c r="B522" s="102" t="s">
        <v>87</v>
      </c>
      <c r="C522" s="81">
        <v>2020</v>
      </c>
      <c r="D522" s="81">
        <v>2026</v>
      </c>
      <c r="E522" s="41"/>
      <c r="F522" s="27" t="s">
        <v>37</v>
      </c>
      <c r="G522" s="19">
        <f>H522+I522+J522+K522+L522+M522+N522</f>
        <v>38100</v>
      </c>
      <c r="H522" s="19">
        <f>H523+H524+H525+H526</f>
        <v>0</v>
      </c>
      <c r="I522" s="19">
        <f t="shared" ref="I522:N522" si="163">I523+I524+I525+I526</f>
        <v>0</v>
      </c>
      <c r="J522" s="19">
        <f t="shared" si="163"/>
        <v>5000</v>
      </c>
      <c r="K522" s="19">
        <f t="shared" si="163"/>
        <v>5100</v>
      </c>
      <c r="L522" s="19">
        <f t="shared" si="163"/>
        <v>8000</v>
      </c>
      <c r="M522" s="19">
        <f t="shared" si="163"/>
        <v>10000</v>
      </c>
      <c r="N522" s="19">
        <f t="shared" si="163"/>
        <v>10000</v>
      </c>
      <c r="O522" s="67" t="s">
        <v>82</v>
      </c>
      <c r="P522" s="54" t="s">
        <v>74</v>
      </c>
      <c r="Q522" s="54">
        <f>SUM(R522:X526)</f>
        <v>77</v>
      </c>
      <c r="R522" s="54">
        <v>22</v>
      </c>
      <c r="S522" s="54">
        <v>0</v>
      </c>
      <c r="T522" s="54">
        <v>0</v>
      </c>
      <c r="U522" s="54">
        <v>15</v>
      </c>
      <c r="V522" s="54">
        <v>15</v>
      </c>
      <c r="W522" s="54">
        <v>15</v>
      </c>
      <c r="X522" s="54">
        <v>10</v>
      </c>
      <c r="Y522" s="2"/>
      <c r="Z522" s="2"/>
      <c r="AA522" s="2"/>
      <c r="AB522" s="2"/>
      <c r="AC522" s="2"/>
    </row>
    <row r="523" spans="1:29" ht="33.75" x14ac:dyDescent="0.25">
      <c r="A523" s="103"/>
      <c r="B523" s="103"/>
      <c r="C523" s="81"/>
      <c r="D523" s="81"/>
      <c r="E523" s="41"/>
      <c r="F523" s="27" t="s">
        <v>40</v>
      </c>
      <c r="G523" s="19">
        <f>H523+I523+J523+K523+L523+M523+N523+O523</f>
        <v>0</v>
      </c>
      <c r="H523" s="19">
        <v>0</v>
      </c>
      <c r="I523" s="19">
        <v>0</v>
      </c>
      <c r="J523" s="19">
        <v>0</v>
      </c>
      <c r="K523" s="19">
        <v>0</v>
      </c>
      <c r="L523" s="19">
        <v>0</v>
      </c>
      <c r="M523" s="19">
        <v>0</v>
      </c>
      <c r="N523" s="19">
        <v>0</v>
      </c>
      <c r="O523" s="68"/>
      <c r="P523" s="55"/>
      <c r="Q523" s="55"/>
      <c r="R523" s="55"/>
      <c r="S523" s="55"/>
      <c r="T523" s="55"/>
      <c r="U523" s="55"/>
      <c r="V523" s="55"/>
      <c r="W523" s="55"/>
      <c r="X523" s="55"/>
      <c r="Y523" s="2"/>
      <c r="Z523" s="2"/>
      <c r="AA523" s="2"/>
      <c r="AB523" s="2"/>
      <c r="AC523" s="2"/>
    </row>
    <row r="524" spans="1:29" ht="22.5" x14ac:dyDescent="0.25">
      <c r="A524" s="103"/>
      <c r="B524" s="103"/>
      <c r="C524" s="81"/>
      <c r="D524" s="81"/>
      <c r="E524" s="41"/>
      <c r="F524" s="27" t="s">
        <v>39</v>
      </c>
      <c r="G524" s="19">
        <f>H524+I524+J524+K524+L524+M524+N524+O524</f>
        <v>0</v>
      </c>
      <c r="H524" s="19">
        <v>0</v>
      </c>
      <c r="I524" s="19">
        <v>0</v>
      </c>
      <c r="J524" s="19">
        <v>0</v>
      </c>
      <c r="K524" s="19">
        <v>0</v>
      </c>
      <c r="L524" s="19">
        <v>0</v>
      </c>
      <c r="M524" s="19">
        <v>0</v>
      </c>
      <c r="N524" s="19">
        <v>0</v>
      </c>
      <c r="O524" s="68"/>
      <c r="P524" s="55"/>
      <c r="Q524" s="55"/>
      <c r="R524" s="55"/>
      <c r="S524" s="55"/>
      <c r="T524" s="55"/>
      <c r="U524" s="55"/>
      <c r="V524" s="55"/>
      <c r="W524" s="55"/>
      <c r="X524" s="55"/>
      <c r="Y524" s="2"/>
      <c r="Z524" s="2"/>
      <c r="AA524" s="2"/>
      <c r="AB524" s="2"/>
      <c r="AC524" s="2"/>
    </row>
    <row r="525" spans="1:29" ht="22.5" x14ac:dyDescent="0.25">
      <c r="A525" s="103"/>
      <c r="B525" s="103"/>
      <c r="C525" s="82"/>
      <c r="D525" s="82"/>
      <c r="E525" s="41"/>
      <c r="F525" s="27" t="s">
        <v>60</v>
      </c>
      <c r="G525" s="19">
        <f>H525+I525+J525+K525+L525+M525+N525+O525</f>
        <v>38100</v>
      </c>
      <c r="H525" s="19">
        <v>0</v>
      </c>
      <c r="I525" s="19">
        <v>0</v>
      </c>
      <c r="J525" s="19">
        <v>5000</v>
      </c>
      <c r="K525" s="19">
        <v>5100</v>
      </c>
      <c r="L525" s="19">
        <v>8000</v>
      </c>
      <c r="M525" s="19">
        <v>10000</v>
      </c>
      <c r="N525" s="19">
        <v>10000</v>
      </c>
      <c r="O525" s="70"/>
      <c r="P525" s="56"/>
      <c r="Q525" s="56"/>
      <c r="R525" s="56"/>
      <c r="S525" s="56"/>
      <c r="T525" s="56"/>
      <c r="U525" s="56"/>
      <c r="V525" s="56"/>
      <c r="W525" s="56"/>
      <c r="X525" s="56"/>
      <c r="Y525" s="2"/>
      <c r="Z525" s="2"/>
      <c r="AA525" s="2"/>
      <c r="AB525" s="2"/>
      <c r="AC525" s="2"/>
    </row>
    <row r="526" spans="1:29" x14ac:dyDescent="0.25">
      <c r="A526" s="104"/>
      <c r="B526" s="104"/>
      <c r="C526" s="82"/>
      <c r="D526" s="82"/>
      <c r="E526" s="41"/>
      <c r="F526" s="27" t="s">
        <v>61</v>
      </c>
      <c r="G526" s="19">
        <f>H526+I526+J526+K526+L526+M526+N526+O526</f>
        <v>0</v>
      </c>
      <c r="H526" s="19">
        <v>0</v>
      </c>
      <c r="I526" s="19">
        <v>0</v>
      </c>
      <c r="J526" s="19">
        <v>0</v>
      </c>
      <c r="K526" s="19">
        <v>0</v>
      </c>
      <c r="L526" s="19">
        <v>0</v>
      </c>
      <c r="M526" s="19">
        <v>0</v>
      </c>
      <c r="N526" s="19">
        <v>0</v>
      </c>
      <c r="O526" s="71"/>
      <c r="P526" s="57"/>
      <c r="Q526" s="57"/>
      <c r="R526" s="57"/>
      <c r="S526" s="57"/>
      <c r="T526" s="57"/>
      <c r="U526" s="57"/>
      <c r="V526" s="57"/>
      <c r="W526" s="57"/>
      <c r="X526" s="57"/>
      <c r="Y526" s="2"/>
      <c r="Z526" s="2"/>
      <c r="AA526" s="2"/>
      <c r="AB526" s="2"/>
      <c r="AC526" s="2"/>
    </row>
    <row r="527" spans="1:29" x14ac:dyDescent="0.25">
      <c r="A527" s="81">
        <v>1</v>
      </c>
      <c r="B527" s="64" t="s">
        <v>88</v>
      </c>
      <c r="C527" s="81">
        <v>2020</v>
      </c>
      <c r="D527" s="81">
        <v>2026</v>
      </c>
      <c r="E527" s="38"/>
      <c r="F527" s="27" t="s">
        <v>37</v>
      </c>
      <c r="G527" s="19">
        <f>H527+I527+J527+K527+L527+M527+N527</f>
        <v>3628670.45</v>
      </c>
      <c r="H527" s="19">
        <f>H528+H529+H530+H531</f>
        <v>8000</v>
      </c>
      <c r="I527" s="19">
        <f t="shared" ref="I527:N527" si="164">I528+I529+I530+I531</f>
        <v>610850</v>
      </c>
      <c r="J527" s="19">
        <f t="shared" si="164"/>
        <v>610845</v>
      </c>
      <c r="K527" s="19">
        <f t="shared" si="164"/>
        <v>952594.5</v>
      </c>
      <c r="L527" s="19">
        <f t="shared" si="164"/>
        <v>1286380.95</v>
      </c>
      <c r="M527" s="19">
        <f t="shared" si="164"/>
        <v>80000</v>
      </c>
      <c r="N527" s="19">
        <f t="shared" si="164"/>
        <v>80000</v>
      </c>
      <c r="O527" s="81" t="s">
        <v>117</v>
      </c>
      <c r="P527" s="73" t="s">
        <v>41</v>
      </c>
      <c r="Q527" s="73" t="s">
        <v>36</v>
      </c>
      <c r="R527" s="73">
        <v>100</v>
      </c>
      <c r="S527" s="73">
        <v>100</v>
      </c>
      <c r="T527" s="73">
        <v>100</v>
      </c>
      <c r="U527" s="73">
        <v>100</v>
      </c>
      <c r="V527" s="73">
        <v>100</v>
      </c>
      <c r="W527" s="73">
        <v>100</v>
      </c>
      <c r="X527" s="73">
        <v>100</v>
      </c>
      <c r="Y527" s="2"/>
      <c r="Z527" s="2"/>
      <c r="AA527" s="2"/>
      <c r="AB527" s="2"/>
      <c r="AC527" s="2"/>
    </row>
    <row r="528" spans="1:29" ht="33.75" x14ac:dyDescent="0.25">
      <c r="A528" s="81"/>
      <c r="B528" s="174"/>
      <c r="C528" s="81"/>
      <c r="D528" s="81"/>
      <c r="E528" s="38"/>
      <c r="F528" s="27" t="s">
        <v>40</v>
      </c>
      <c r="G528" s="19">
        <f>H528+I528+J528+K528+L528+M528+N528+O528</f>
        <v>0</v>
      </c>
      <c r="H528" s="19">
        <v>0</v>
      </c>
      <c r="I528" s="19">
        <v>0</v>
      </c>
      <c r="J528" s="19">
        <v>0</v>
      </c>
      <c r="K528" s="19">
        <v>0</v>
      </c>
      <c r="L528" s="19">
        <v>0</v>
      </c>
      <c r="M528" s="19">
        <v>0</v>
      </c>
      <c r="N528" s="19">
        <v>0</v>
      </c>
      <c r="O528" s="82"/>
      <c r="P528" s="74"/>
      <c r="Q528" s="74"/>
      <c r="R528" s="74"/>
      <c r="S528" s="74"/>
      <c r="T528" s="74"/>
      <c r="U528" s="74"/>
      <c r="V528" s="74"/>
      <c r="W528" s="74"/>
      <c r="X528" s="74"/>
      <c r="Y528" s="2"/>
      <c r="Z528" s="2"/>
      <c r="AA528" s="2"/>
      <c r="AB528" s="2"/>
      <c r="AC528" s="2"/>
    </row>
    <row r="529" spans="1:29" ht="22.5" x14ac:dyDescent="0.25">
      <c r="A529" s="81"/>
      <c r="B529" s="174"/>
      <c r="C529" s="81"/>
      <c r="D529" s="81"/>
      <c r="E529" s="38"/>
      <c r="F529" s="27" t="s">
        <v>39</v>
      </c>
      <c r="G529" s="19">
        <f>H529+I529+J529+K529+L529+M529+N529</f>
        <v>2127026.6799999997</v>
      </c>
      <c r="H529" s="19">
        <v>0</v>
      </c>
      <c r="I529" s="19">
        <v>0</v>
      </c>
      <c r="J529" s="19">
        <v>0</v>
      </c>
      <c r="K529" s="19">
        <v>904964.78</v>
      </c>
      <c r="L529" s="19">
        <v>1222061.8999999999</v>
      </c>
      <c r="M529" s="19">
        <v>0</v>
      </c>
      <c r="N529" s="19">
        <v>0</v>
      </c>
      <c r="O529" s="81" t="s">
        <v>82</v>
      </c>
      <c r="P529" s="73" t="s">
        <v>74</v>
      </c>
      <c r="Q529" s="73">
        <f>R529+S529+T529+U529+V529+W529+X529</f>
        <v>77</v>
      </c>
      <c r="R529" s="73">
        <v>22</v>
      </c>
      <c r="S529" s="73">
        <v>0</v>
      </c>
      <c r="T529" s="73">
        <v>0</v>
      </c>
      <c r="U529" s="73">
        <v>15</v>
      </c>
      <c r="V529" s="73">
        <v>15</v>
      </c>
      <c r="W529" s="73">
        <v>15</v>
      </c>
      <c r="X529" s="73">
        <v>10</v>
      </c>
      <c r="Y529" s="2"/>
      <c r="Z529" s="2"/>
      <c r="AA529" s="2"/>
      <c r="AB529" s="2"/>
      <c r="AC529" s="2"/>
    </row>
    <row r="530" spans="1:29" ht="22.5" x14ac:dyDescent="0.25">
      <c r="A530" s="82"/>
      <c r="B530" s="66"/>
      <c r="C530" s="82"/>
      <c r="D530" s="82"/>
      <c r="E530" s="38"/>
      <c r="F530" s="27" t="s">
        <v>60</v>
      </c>
      <c r="G530" s="19">
        <f>H530+I530+J530+K530+L530+M530+N530+O530</f>
        <v>1501643.77</v>
      </c>
      <c r="H530" s="19">
        <v>8000</v>
      </c>
      <c r="I530" s="19">
        <f>633000-22150</f>
        <v>610850</v>
      </c>
      <c r="J530" s="19">
        <f>610845</f>
        <v>610845</v>
      </c>
      <c r="K530" s="19">
        <v>47629.72</v>
      </c>
      <c r="L530" s="19">
        <v>64319.05</v>
      </c>
      <c r="M530" s="19">
        <v>80000</v>
      </c>
      <c r="N530" s="19">
        <v>80000</v>
      </c>
      <c r="O530" s="82"/>
      <c r="P530" s="74"/>
      <c r="Q530" s="74"/>
      <c r="R530" s="74"/>
      <c r="S530" s="74"/>
      <c r="T530" s="74"/>
      <c r="U530" s="74"/>
      <c r="V530" s="74"/>
      <c r="W530" s="74"/>
      <c r="X530" s="74"/>
      <c r="Y530" s="2"/>
      <c r="Z530" s="2"/>
      <c r="AA530" s="2"/>
      <c r="AB530" s="2"/>
      <c r="AC530" s="2"/>
    </row>
    <row r="531" spans="1:29" x14ac:dyDescent="0.25">
      <c r="A531" s="82"/>
      <c r="B531" s="66"/>
      <c r="C531" s="82"/>
      <c r="D531" s="82"/>
      <c r="E531" s="38"/>
      <c r="F531" s="27" t="s">
        <v>61</v>
      </c>
      <c r="G531" s="19">
        <f>H531+I531+J531+K531+L531+M531+N531+O531</f>
        <v>0</v>
      </c>
      <c r="H531" s="19">
        <v>0</v>
      </c>
      <c r="I531" s="19">
        <v>0</v>
      </c>
      <c r="J531" s="19">
        <v>0</v>
      </c>
      <c r="K531" s="19">
        <v>0</v>
      </c>
      <c r="L531" s="19">
        <v>0</v>
      </c>
      <c r="M531" s="19">
        <v>0</v>
      </c>
      <c r="N531" s="19">
        <v>0</v>
      </c>
      <c r="O531" s="82"/>
      <c r="P531" s="74"/>
      <c r="Q531" s="74"/>
      <c r="R531" s="74"/>
      <c r="S531" s="74"/>
      <c r="T531" s="74"/>
      <c r="U531" s="74"/>
      <c r="V531" s="74"/>
      <c r="W531" s="74"/>
      <c r="X531" s="74"/>
      <c r="Y531" s="2"/>
      <c r="Z531" s="2"/>
      <c r="AA531" s="2"/>
      <c r="AB531" s="2"/>
      <c r="AC531" s="2"/>
    </row>
    <row r="532" spans="1:29" x14ac:dyDescent="0.25">
      <c r="A532" s="173" t="s">
        <v>174</v>
      </c>
      <c r="B532" s="113"/>
      <c r="C532" s="81">
        <v>2020</v>
      </c>
      <c r="D532" s="81">
        <v>2026</v>
      </c>
      <c r="E532" s="38"/>
      <c r="F532" s="35" t="s">
        <v>37</v>
      </c>
      <c r="G532" s="21">
        <f>H532+I532+J532+K532+L532+M532+N532</f>
        <v>3666770.45</v>
      </c>
      <c r="H532" s="21">
        <f>H533+H534+H535+H536</f>
        <v>8000</v>
      </c>
      <c r="I532" s="21">
        <f t="shared" ref="I532:N532" si="165">I533+I534+I535+I536</f>
        <v>610850</v>
      </c>
      <c r="J532" s="21">
        <f>J533+J534+J535+J536</f>
        <v>615845</v>
      </c>
      <c r="K532" s="21">
        <f t="shared" si="165"/>
        <v>957694.5</v>
      </c>
      <c r="L532" s="21">
        <f t="shared" si="165"/>
        <v>1294380.95</v>
      </c>
      <c r="M532" s="21">
        <f t="shared" si="165"/>
        <v>90000</v>
      </c>
      <c r="N532" s="21">
        <f t="shared" si="165"/>
        <v>90000</v>
      </c>
      <c r="O532" s="67" t="s">
        <v>36</v>
      </c>
      <c r="P532" s="54" t="s">
        <v>36</v>
      </c>
      <c r="Q532" s="54" t="s">
        <v>36</v>
      </c>
      <c r="R532" s="54" t="s">
        <v>36</v>
      </c>
      <c r="S532" s="54" t="s">
        <v>36</v>
      </c>
      <c r="T532" s="54" t="s">
        <v>36</v>
      </c>
      <c r="U532" s="54" t="s">
        <v>36</v>
      </c>
      <c r="V532" s="54" t="s">
        <v>36</v>
      </c>
      <c r="W532" s="54" t="s">
        <v>36</v>
      </c>
      <c r="X532" s="54" t="s">
        <v>36</v>
      </c>
      <c r="Y532" s="2"/>
      <c r="Z532" s="2"/>
      <c r="AA532" s="2"/>
      <c r="AB532" s="2"/>
      <c r="AC532" s="2"/>
    </row>
    <row r="533" spans="1:29" ht="31.5" x14ac:dyDescent="0.25">
      <c r="A533" s="113"/>
      <c r="B533" s="113"/>
      <c r="C533" s="81"/>
      <c r="D533" s="81"/>
      <c r="E533" s="38"/>
      <c r="F533" s="35" t="s">
        <v>40</v>
      </c>
      <c r="G533" s="21">
        <f>H533+I533+J533+K533+L533+M533+N533+O533</f>
        <v>0</v>
      </c>
      <c r="H533" s="21">
        <f>H518</f>
        <v>0</v>
      </c>
      <c r="I533" s="21">
        <f t="shared" ref="I533:N535" si="166">I518</f>
        <v>0</v>
      </c>
      <c r="J533" s="21">
        <f t="shared" si="166"/>
        <v>0</v>
      </c>
      <c r="K533" s="21">
        <f t="shared" si="166"/>
        <v>0</v>
      </c>
      <c r="L533" s="21">
        <f t="shared" si="166"/>
        <v>0</v>
      </c>
      <c r="M533" s="21">
        <f t="shared" si="166"/>
        <v>0</v>
      </c>
      <c r="N533" s="21">
        <f t="shared" si="166"/>
        <v>0</v>
      </c>
      <c r="O533" s="68"/>
      <c r="P533" s="55"/>
      <c r="Q533" s="55"/>
      <c r="R533" s="55"/>
      <c r="S533" s="55"/>
      <c r="T533" s="55"/>
      <c r="U533" s="55"/>
      <c r="V533" s="55"/>
      <c r="W533" s="55"/>
      <c r="X533" s="55"/>
      <c r="Y533" s="2"/>
      <c r="Z533" s="2"/>
      <c r="AA533" s="2"/>
      <c r="AB533" s="2"/>
      <c r="AC533" s="2"/>
    </row>
    <row r="534" spans="1:29" ht="21" x14ac:dyDescent="0.25">
      <c r="A534" s="113"/>
      <c r="B534" s="113"/>
      <c r="C534" s="81"/>
      <c r="D534" s="81"/>
      <c r="E534" s="38"/>
      <c r="F534" s="35" t="s">
        <v>39</v>
      </c>
      <c r="G534" s="21">
        <f>H534+I534+J534+K534+L534+M534+N534+O534</f>
        <v>2127026.6799999997</v>
      </c>
      <c r="H534" s="21">
        <f t="shared" ref="H534:N534" si="167">H519</f>
        <v>0</v>
      </c>
      <c r="I534" s="21">
        <f t="shared" si="167"/>
        <v>0</v>
      </c>
      <c r="J534" s="21">
        <f t="shared" si="167"/>
        <v>0</v>
      </c>
      <c r="K534" s="21">
        <f t="shared" si="167"/>
        <v>904964.78</v>
      </c>
      <c r="L534" s="21">
        <f t="shared" si="167"/>
        <v>1222061.8999999999</v>
      </c>
      <c r="M534" s="21">
        <f t="shared" si="167"/>
        <v>0</v>
      </c>
      <c r="N534" s="21">
        <f t="shared" si="167"/>
        <v>0</v>
      </c>
      <c r="O534" s="68"/>
      <c r="P534" s="55"/>
      <c r="Q534" s="55"/>
      <c r="R534" s="55"/>
      <c r="S534" s="55"/>
      <c r="T534" s="55"/>
      <c r="U534" s="55"/>
      <c r="V534" s="55"/>
      <c r="W534" s="55"/>
      <c r="X534" s="55"/>
      <c r="Y534" s="2"/>
      <c r="Z534" s="2"/>
      <c r="AA534" s="2"/>
      <c r="AB534" s="2"/>
      <c r="AC534" s="2"/>
    </row>
    <row r="535" spans="1:29" ht="31.5" x14ac:dyDescent="0.25">
      <c r="A535" s="113"/>
      <c r="B535" s="113"/>
      <c r="C535" s="82"/>
      <c r="D535" s="82"/>
      <c r="E535" s="38"/>
      <c r="F535" s="35" t="s">
        <v>60</v>
      </c>
      <c r="G535" s="21">
        <f>H535+I535+J535+K535+L535+M535+N535+O535</f>
        <v>1539743.77</v>
      </c>
      <c r="H535" s="21">
        <f>H520</f>
        <v>8000</v>
      </c>
      <c r="I535" s="21">
        <f t="shared" si="166"/>
        <v>610850</v>
      </c>
      <c r="J535" s="21">
        <f>J520</f>
        <v>615845</v>
      </c>
      <c r="K535" s="21">
        <f t="shared" si="166"/>
        <v>52729.72</v>
      </c>
      <c r="L535" s="21">
        <f t="shared" si="166"/>
        <v>72319.05</v>
      </c>
      <c r="M535" s="21">
        <f t="shared" si="166"/>
        <v>90000</v>
      </c>
      <c r="N535" s="21">
        <f t="shared" si="166"/>
        <v>90000</v>
      </c>
      <c r="O535" s="70"/>
      <c r="P535" s="56"/>
      <c r="Q535" s="56"/>
      <c r="R535" s="56"/>
      <c r="S535" s="56"/>
      <c r="T535" s="56"/>
      <c r="U535" s="56"/>
      <c r="V535" s="56"/>
      <c r="W535" s="56"/>
      <c r="X535" s="56"/>
      <c r="Y535" s="2"/>
      <c r="Z535" s="2"/>
      <c r="AA535" s="2"/>
      <c r="AB535" s="2"/>
      <c r="AC535" s="2"/>
    </row>
    <row r="536" spans="1:29" x14ac:dyDescent="0.25">
      <c r="A536" s="113"/>
      <c r="B536" s="113"/>
      <c r="C536" s="82"/>
      <c r="D536" s="82"/>
      <c r="E536" s="38"/>
      <c r="F536" s="35" t="s">
        <v>61</v>
      </c>
      <c r="G536" s="21">
        <f>H536+I536+J536+K536+L536+M536+N536+O536</f>
        <v>0</v>
      </c>
      <c r="H536" s="21">
        <v>0</v>
      </c>
      <c r="I536" s="21">
        <v>0</v>
      </c>
      <c r="J536" s="21">
        <v>0</v>
      </c>
      <c r="K536" s="21">
        <v>0</v>
      </c>
      <c r="L536" s="21">
        <v>0</v>
      </c>
      <c r="M536" s="21">
        <v>0</v>
      </c>
      <c r="N536" s="21">
        <v>0</v>
      </c>
      <c r="O536" s="71"/>
      <c r="P536" s="57"/>
      <c r="Q536" s="57"/>
      <c r="R536" s="57"/>
      <c r="S536" s="57"/>
      <c r="T536" s="57"/>
      <c r="U536" s="57"/>
      <c r="V536" s="57"/>
      <c r="W536" s="57"/>
      <c r="X536" s="57"/>
      <c r="Y536" s="2"/>
      <c r="Z536" s="2"/>
      <c r="AA536" s="2"/>
      <c r="AB536" s="2"/>
      <c r="AC536" s="2"/>
    </row>
    <row r="537" spans="1:29" x14ac:dyDescent="0.25">
      <c r="A537" s="173" t="s">
        <v>175</v>
      </c>
      <c r="B537" s="82"/>
      <c r="C537" s="81">
        <v>2020</v>
      </c>
      <c r="D537" s="81">
        <v>2026</v>
      </c>
      <c r="E537" s="15"/>
      <c r="F537" s="49" t="s">
        <v>37</v>
      </c>
      <c r="G537" s="25">
        <f>H537+I537+J537+K537+L537+M537+N537</f>
        <v>285519579.32999998</v>
      </c>
      <c r="H537" s="25">
        <f t="shared" ref="H537:N537" si="168">H538+H539+H540+H541</f>
        <v>33564418.590000004</v>
      </c>
      <c r="I537" s="25">
        <f t="shared" si="168"/>
        <v>40078920.859999999</v>
      </c>
      <c r="J537" s="25">
        <f t="shared" si="168"/>
        <v>46540328.5</v>
      </c>
      <c r="K537" s="25">
        <f t="shared" si="168"/>
        <v>45454901.710000001</v>
      </c>
      <c r="L537" s="25">
        <f t="shared" si="168"/>
        <v>58096812.449999996</v>
      </c>
      <c r="M537" s="25">
        <f t="shared" si="168"/>
        <v>29773645.109999999</v>
      </c>
      <c r="N537" s="25">
        <f t="shared" si="168"/>
        <v>32010552.109999999</v>
      </c>
      <c r="O537" s="54" t="s">
        <v>36</v>
      </c>
      <c r="P537" s="54" t="s">
        <v>36</v>
      </c>
      <c r="Q537" s="54" t="s">
        <v>36</v>
      </c>
      <c r="R537" s="54" t="s">
        <v>36</v>
      </c>
      <c r="S537" s="54" t="s">
        <v>36</v>
      </c>
      <c r="T537" s="54" t="s">
        <v>36</v>
      </c>
      <c r="U537" s="54" t="s">
        <v>36</v>
      </c>
      <c r="V537" s="54" t="s">
        <v>36</v>
      </c>
      <c r="W537" s="54" t="s">
        <v>36</v>
      </c>
      <c r="X537" s="54" t="s">
        <v>36</v>
      </c>
      <c r="Y537" s="2"/>
      <c r="Z537" s="2"/>
      <c r="AA537" s="2"/>
      <c r="AB537" s="2"/>
      <c r="AC537" s="2"/>
    </row>
    <row r="538" spans="1:29" ht="38.25" x14ac:dyDescent="0.25">
      <c r="A538" s="82"/>
      <c r="B538" s="82"/>
      <c r="C538" s="81"/>
      <c r="D538" s="81"/>
      <c r="E538" s="15"/>
      <c r="F538" s="49" t="s">
        <v>38</v>
      </c>
      <c r="G538" s="25">
        <f>H538+I538+J538+K538+L538+M538+N538</f>
        <v>0</v>
      </c>
      <c r="H538" s="26">
        <f t="shared" ref="H538:N541" si="169">H136+H188+H200+H343+H395+H432+H454+H511+H533</f>
        <v>0</v>
      </c>
      <c r="I538" s="26">
        <f t="shared" si="169"/>
        <v>0</v>
      </c>
      <c r="J538" s="26">
        <f t="shared" si="169"/>
        <v>0</v>
      </c>
      <c r="K538" s="26">
        <f t="shared" si="169"/>
        <v>0</v>
      </c>
      <c r="L538" s="26">
        <f t="shared" si="169"/>
        <v>0</v>
      </c>
      <c r="M538" s="26">
        <f t="shared" si="169"/>
        <v>0</v>
      </c>
      <c r="N538" s="26">
        <f t="shared" si="169"/>
        <v>0</v>
      </c>
      <c r="O538" s="55"/>
      <c r="P538" s="55"/>
      <c r="Q538" s="55"/>
      <c r="R538" s="55"/>
      <c r="S538" s="55"/>
      <c r="T538" s="55"/>
      <c r="U538" s="55"/>
      <c r="V538" s="55"/>
      <c r="W538" s="55"/>
      <c r="X538" s="55"/>
      <c r="Y538" s="2"/>
      <c r="Z538" s="2"/>
      <c r="AA538" s="2"/>
      <c r="AB538" s="2"/>
      <c r="AC538" s="2"/>
    </row>
    <row r="539" spans="1:29" ht="25.5" x14ac:dyDescent="0.25">
      <c r="A539" s="82"/>
      <c r="B539" s="82"/>
      <c r="C539" s="81"/>
      <c r="D539" s="81"/>
      <c r="E539" s="15"/>
      <c r="F539" s="52" t="s">
        <v>39</v>
      </c>
      <c r="G539" s="25">
        <f>H539+I539+J539+K539+L539+M539+N539</f>
        <v>64173358.059999995</v>
      </c>
      <c r="H539" s="25">
        <f t="shared" si="169"/>
        <v>4912121.68</v>
      </c>
      <c r="I539" s="25">
        <f t="shared" si="169"/>
        <v>14351217.539999999</v>
      </c>
      <c r="J539" s="25">
        <f t="shared" si="169"/>
        <v>16967993.68</v>
      </c>
      <c r="K539" s="25">
        <f t="shared" si="169"/>
        <v>4223434.1500000004</v>
      </c>
      <c r="L539" s="25">
        <f t="shared" si="169"/>
        <v>20286030.009999998</v>
      </c>
      <c r="M539" s="25">
        <f t="shared" si="169"/>
        <v>1638438</v>
      </c>
      <c r="N539" s="25">
        <f t="shared" si="169"/>
        <v>1794123</v>
      </c>
      <c r="O539" s="55"/>
      <c r="P539" s="55"/>
      <c r="Q539" s="55"/>
      <c r="R539" s="55"/>
      <c r="S539" s="55"/>
      <c r="T539" s="55"/>
      <c r="U539" s="55"/>
      <c r="V539" s="55"/>
      <c r="W539" s="55"/>
      <c r="X539" s="55"/>
      <c r="Y539" s="2"/>
      <c r="Z539" s="2"/>
      <c r="AA539" s="2"/>
      <c r="AB539" s="2"/>
      <c r="AC539" s="2"/>
    </row>
    <row r="540" spans="1:29" ht="31.5" x14ac:dyDescent="0.25">
      <c r="A540" s="171"/>
      <c r="B540" s="171"/>
      <c r="C540" s="171"/>
      <c r="D540" s="171"/>
      <c r="E540" s="53"/>
      <c r="F540" s="35" t="s">
        <v>60</v>
      </c>
      <c r="G540" s="25">
        <f>H540+I540+J540+K540+L540+M540+N540</f>
        <v>221346221.27000004</v>
      </c>
      <c r="H540" s="25">
        <f t="shared" si="169"/>
        <v>28652296.91</v>
      </c>
      <c r="I540" s="25">
        <f t="shared" si="169"/>
        <v>25727703.319999997</v>
      </c>
      <c r="J540" s="25">
        <f t="shared" si="169"/>
        <v>29572334.82</v>
      </c>
      <c r="K540" s="25">
        <f t="shared" si="169"/>
        <v>41231467.560000002</v>
      </c>
      <c r="L540" s="25">
        <f t="shared" si="169"/>
        <v>37810782.439999998</v>
      </c>
      <c r="M540" s="25">
        <f t="shared" si="169"/>
        <v>28135207.109999999</v>
      </c>
      <c r="N540" s="25">
        <f t="shared" si="169"/>
        <v>30216429.109999999</v>
      </c>
      <c r="O540" s="180"/>
      <c r="P540" s="180"/>
      <c r="Q540" s="180"/>
      <c r="R540" s="180"/>
      <c r="S540" s="180"/>
      <c r="T540" s="180"/>
      <c r="U540" s="180"/>
      <c r="V540" s="180"/>
      <c r="W540" s="180"/>
      <c r="X540" s="180"/>
      <c r="Y540" s="2"/>
      <c r="Z540" s="2"/>
      <c r="AA540" s="2"/>
      <c r="AB540" s="2"/>
      <c r="AC540" s="2"/>
    </row>
    <row r="541" spans="1:29" x14ac:dyDescent="0.25">
      <c r="A541" s="171"/>
      <c r="B541" s="171"/>
      <c r="C541" s="171"/>
      <c r="D541" s="171"/>
      <c r="E541" s="53"/>
      <c r="F541" s="35" t="s">
        <v>61</v>
      </c>
      <c r="G541" s="25">
        <f>H541+I541+J541+K541+L541+M541+N541</f>
        <v>0</v>
      </c>
      <c r="H541" s="25">
        <f t="shared" si="169"/>
        <v>0</v>
      </c>
      <c r="I541" s="25">
        <f t="shared" si="169"/>
        <v>0</v>
      </c>
      <c r="J541" s="25">
        <f t="shared" si="169"/>
        <v>0</v>
      </c>
      <c r="K541" s="25">
        <f t="shared" si="169"/>
        <v>0</v>
      </c>
      <c r="L541" s="25">
        <f t="shared" si="169"/>
        <v>0</v>
      </c>
      <c r="M541" s="25">
        <f t="shared" si="169"/>
        <v>0</v>
      </c>
      <c r="N541" s="25">
        <f t="shared" si="169"/>
        <v>0</v>
      </c>
      <c r="O541" s="181"/>
      <c r="P541" s="181"/>
      <c r="Q541" s="181"/>
      <c r="R541" s="181"/>
      <c r="S541" s="181"/>
      <c r="T541" s="181"/>
      <c r="U541" s="181"/>
      <c r="V541" s="181"/>
      <c r="W541" s="181"/>
      <c r="X541" s="181"/>
      <c r="Y541" s="2"/>
      <c r="Z541" s="2"/>
      <c r="AA541" s="2"/>
      <c r="AB541" s="2"/>
      <c r="AC541" s="2"/>
    </row>
    <row r="542" spans="1:29" x14ac:dyDescent="0.25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2"/>
      <c r="Z542" s="2"/>
      <c r="AA542" s="2"/>
      <c r="AB542" s="2"/>
      <c r="AC542" s="2"/>
    </row>
    <row r="543" spans="1:29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</row>
    <row r="544" spans="1:29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</row>
    <row r="545" spans="1:29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</row>
    <row r="546" spans="1:29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</row>
    <row r="547" spans="1:29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</row>
    <row r="548" spans="1:29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</row>
    <row r="549" spans="1:29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</row>
    <row r="550" spans="1:29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</row>
    <row r="551" spans="1:29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</row>
    <row r="552" spans="1:29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</row>
    <row r="553" spans="1:29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</row>
    <row r="554" spans="1:29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</row>
    <row r="555" spans="1:29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</row>
    <row r="556" spans="1:29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</row>
    <row r="557" spans="1:29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</row>
    <row r="558" spans="1:29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</row>
    <row r="559" spans="1:29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</row>
    <row r="560" spans="1:29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</row>
    <row r="561" spans="1:29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</row>
    <row r="562" spans="1:29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</row>
    <row r="563" spans="1:29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</row>
    <row r="564" spans="1:29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</row>
    <row r="565" spans="1:29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</row>
    <row r="566" spans="1:29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</row>
    <row r="567" spans="1:29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</row>
    <row r="568" spans="1:29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</row>
    <row r="569" spans="1:29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</row>
    <row r="570" spans="1:29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</row>
    <row r="571" spans="1:29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</row>
    <row r="572" spans="1:29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</row>
    <row r="573" spans="1:29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</row>
    <row r="574" spans="1:29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</row>
    <row r="575" spans="1:29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</row>
    <row r="576" spans="1:29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</row>
    <row r="577" spans="1:29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</row>
    <row r="578" spans="1:29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</row>
    <row r="579" spans="1:29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</row>
    <row r="580" spans="1:29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</row>
    <row r="581" spans="1:29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</row>
    <row r="582" spans="1:29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</row>
    <row r="583" spans="1:29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</row>
    <row r="584" spans="1:29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</row>
    <row r="585" spans="1:29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</row>
    <row r="586" spans="1:29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</row>
    <row r="587" spans="1:29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</row>
    <row r="588" spans="1:29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</row>
    <row r="589" spans="1:29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</row>
    <row r="590" spans="1:29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</row>
    <row r="591" spans="1:29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</row>
    <row r="592" spans="1:29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</row>
    <row r="593" spans="1:29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</row>
    <row r="594" spans="1:29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</row>
    <row r="595" spans="1:29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</row>
    <row r="596" spans="1:29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</row>
    <row r="597" spans="1:29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</row>
    <row r="598" spans="1:29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</row>
    <row r="599" spans="1:29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</row>
    <row r="600" spans="1:29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</row>
    <row r="601" spans="1:29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</row>
    <row r="602" spans="1:29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</row>
    <row r="603" spans="1:29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</row>
    <row r="604" spans="1:29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</row>
    <row r="605" spans="1:29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</row>
    <row r="606" spans="1:29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</row>
    <row r="607" spans="1:29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</row>
    <row r="608" spans="1:29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</row>
    <row r="609" spans="1:29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</row>
    <row r="610" spans="1:29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</row>
    <row r="611" spans="1:29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</row>
    <row r="612" spans="1:29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</row>
    <row r="613" spans="1:29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</row>
    <row r="614" spans="1:29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</row>
    <row r="615" spans="1:29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</row>
    <row r="616" spans="1:29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</row>
    <row r="617" spans="1:29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</row>
    <row r="618" spans="1:29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</row>
    <row r="619" spans="1:29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</row>
    <row r="620" spans="1:29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</row>
    <row r="621" spans="1:29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</row>
    <row r="622" spans="1:29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</row>
    <row r="623" spans="1:29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</row>
    <row r="624" spans="1:29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</row>
    <row r="625" spans="1:29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</row>
    <row r="626" spans="1:29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</row>
    <row r="627" spans="1:29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</row>
    <row r="628" spans="1:29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</row>
    <row r="629" spans="1:29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</row>
    <row r="630" spans="1:29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</row>
    <row r="631" spans="1:29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</row>
    <row r="632" spans="1:29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</row>
    <row r="633" spans="1:29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</row>
    <row r="634" spans="1:29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</row>
    <row r="635" spans="1:29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</row>
    <row r="636" spans="1:29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</row>
    <row r="637" spans="1:29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</row>
    <row r="638" spans="1:29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</row>
    <row r="639" spans="1:29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</row>
    <row r="640" spans="1:29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</row>
    <row r="641" spans="1:29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</row>
    <row r="642" spans="1:29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</row>
    <row r="643" spans="1:29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</row>
    <row r="644" spans="1:29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</row>
    <row r="645" spans="1:29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</row>
    <row r="646" spans="1:29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</row>
    <row r="647" spans="1:29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</row>
    <row r="648" spans="1:29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</row>
    <row r="649" spans="1:29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</row>
    <row r="650" spans="1:29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</row>
    <row r="651" spans="1:29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</row>
    <row r="652" spans="1:29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</row>
    <row r="653" spans="1:29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</row>
    <row r="654" spans="1:29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</row>
    <row r="655" spans="1:29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</row>
    <row r="656" spans="1:29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</row>
    <row r="657" spans="1:29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</row>
    <row r="658" spans="1:29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</row>
    <row r="659" spans="1:29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</row>
    <row r="660" spans="1:29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</row>
    <row r="661" spans="1:29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</row>
    <row r="662" spans="1:29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</row>
    <row r="663" spans="1:29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</row>
    <row r="664" spans="1:29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</row>
    <row r="665" spans="1:29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</row>
    <row r="666" spans="1:29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</row>
    <row r="667" spans="1:29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</row>
    <row r="668" spans="1:29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</row>
    <row r="669" spans="1:29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</row>
    <row r="670" spans="1:29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</row>
    <row r="671" spans="1:29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</row>
    <row r="672" spans="1:29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</row>
    <row r="673" spans="1:29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</row>
    <row r="674" spans="1:29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</row>
    <row r="675" spans="1:29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</row>
    <row r="676" spans="1:29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</row>
    <row r="677" spans="1:29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</row>
    <row r="678" spans="1:29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</row>
    <row r="679" spans="1:29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</row>
    <row r="680" spans="1:29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</row>
    <row r="681" spans="1:29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</row>
    <row r="682" spans="1:29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</row>
    <row r="683" spans="1:29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9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9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9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9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9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</sheetData>
  <mergeCells count="1487">
    <mergeCell ref="P480:P484"/>
    <mergeCell ref="Q480:Q484"/>
    <mergeCell ref="R480:R484"/>
    <mergeCell ref="S480:S484"/>
    <mergeCell ref="T480:T484"/>
    <mergeCell ref="U480:U484"/>
    <mergeCell ref="V480:V484"/>
    <mergeCell ref="W480:W484"/>
    <mergeCell ref="X480:X484"/>
    <mergeCell ref="A182:A186"/>
    <mergeCell ref="B182:B186"/>
    <mergeCell ref="C182:C186"/>
    <mergeCell ref="D182:D186"/>
    <mergeCell ref="O182:O186"/>
    <mergeCell ref="P182:P186"/>
    <mergeCell ref="Q182:Q186"/>
    <mergeCell ref="R182:R186"/>
    <mergeCell ref="S182:S186"/>
    <mergeCell ref="T182:T186"/>
    <mergeCell ref="U182:U186"/>
    <mergeCell ref="V182:V186"/>
    <mergeCell ref="W182:W186"/>
    <mergeCell ref="X182:X186"/>
    <mergeCell ref="A389:A393"/>
    <mergeCell ref="B389:B393"/>
    <mergeCell ref="C389:C393"/>
    <mergeCell ref="D389:D393"/>
    <mergeCell ref="O389:O393"/>
    <mergeCell ref="P389:P393"/>
    <mergeCell ref="Q389:Q393"/>
    <mergeCell ref="Q157:Q161"/>
    <mergeCell ref="Q162:Q166"/>
    <mergeCell ref="P147:P151"/>
    <mergeCell ref="P162:P166"/>
    <mergeCell ref="Q147:Q151"/>
    <mergeCell ref="P157:P161"/>
    <mergeCell ref="P152:P156"/>
    <mergeCell ref="R389:R393"/>
    <mergeCell ref="S389:S393"/>
    <mergeCell ref="T389:T393"/>
    <mergeCell ref="U389:U393"/>
    <mergeCell ref="V389:V393"/>
    <mergeCell ref="W389:W393"/>
    <mergeCell ref="X389:X393"/>
    <mergeCell ref="O1:X1"/>
    <mergeCell ref="O2:X2"/>
    <mergeCell ref="O3:X3"/>
    <mergeCell ref="O4:X4"/>
    <mergeCell ref="X177:X181"/>
    <mergeCell ref="X194:X198"/>
    <mergeCell ref="S172:S176"/>
    <mergeCell ref="T194:T198"/>
    <mergeCell ref="X147:X151"/>
    <mergeCell ref="V199:V203"/>
    <mergeCell ref="T147:T151"/>
    <mergeCell ref="V147:V151"/>
    <mergeCell ref="W147:W151"/>
    <mergeCell ref="X162:X166"/>
    <mergeCell ref="X199:X203"/>
    <mergeCell ref="X187:X191"/>
    <mergeCell ref="V152:V156"/>
    <mergeCell ref="O8:X8"/>
    <mergeCell ref="O11:X11"/>
    <mergeCell ref="O12:X12"/>
    <mergeCell ref="O5:X5"/>
    <mergeCell ref="O6:X6"/>
    <mergeCell ref="U85:U89"/>
    <mergeCell ref="X95:X99"/>
    <mergeCell ref="V85:V89"/>
    <mergeCell ref="U90:U94"/>
    <mergeCell ref="S135:S139"/>
    <mergeCell ref="T130:T134"/>
    <mergeCell ref="W130:W134"/>
    <mergeCell ref="O9:X9"/>
    <mergeCell ref="S130:S134"/>
    <mergeCell ref="T125:T129"/>
    <mergeCell ref="W120:W124"/>
    <mergeCell ref="X70:X74"/>
    <mergeCell ref="V80:V84"/>
    <mergeCell ref="P135:P139"/>
    <mergeCell ref="Q110:Q114"/>
    <mergeCell ref="Q55:Q59"/>
    <mergeCell ref="X110:X114"/>
    <mergeCell ref="X120:X124"/>
    <mergeCell ref="U125:U129"/>
    <mergeCell ref="O13:X13"/>
    <mergeCell ref="P115:P119"/>
    <mergeCell ref="Q115:Q119"/>
    <mergeCell ref="Q45:Q49"/>
    <mergeCell ref="Q152:Q156"/>
    <mergeCell ref="Q125:Q129"/>
    <mergeCell ref="O125:O129"/>
    <mergeCell ref="X157:X161"/>
    <mergeCell ref="O10:X10"/>
    <mergeCell ref="W110:W114"/>
    <mergeCell ref="X142:X146"/>
    <mergeCell ref="X125:X129"/>
    <mergeCell ref="V120:V124"/>
    <mergeCell ref="X130:X134"/>
    <mergeCell ref="W125:W129"/>
    <mergeCell ref="V125:V129"/>
    <mergeCell ref="V130:V134"/>
    <mergeCell ref="V90:V94"/>
    <mergeCell ref="W152:W156"/>
    <mergeCell ref="W142:W146"/>
    <mergeCell ref="S105:S109"/>
    <mergeCell ref="U115:U119"/>
    <mergeCell ref="V105:V109"/>
    <mergeCell ref="V110:V114"/>
    <mergeCell ref="S120:S124"/>
    <mergeCell ref="S115:S119"/>
    <mergeCell ref="U130:U134"/>
    <mergeCell ref="T135:T139"/>
    <mergeCell ref="X115:X119"/>
    <mergeCell ref="W115:W119"/>
    <mergeCell ref="W105:W109"/>
    <mergeCell ref="V115:V119"/>
    <mergeCell ref="U105:U109"/>
    <mergeCell ref="V135:V139"/>
    <mergeCell ref="U135:U139"/>
    <mergeCell ref="T142:T146"/>
    <mergeCell ref="V177:V181"/>
    <mergeCell ref="U177:U181"/>
    <mergeCell ref="V167:V171"/>
    <mergeCell ref="U167:U171"/>
    <mergeCell ref="V172:V176"/>
    <mergeCell ref="X152:X156"/>
    <mergeCell ref="R157:R161"/>
    <mergeCell ref="T157:T161"/>
    <mergeCell ref="S142:S146"/>
    <mergeCell ref="S147:S151"/>
    <mergeCell ref="S152:S156"/>
    <mergeCell ref="S157:S161"/>
    <mergeCell ref="U142:U146"/>
    <mergeCell ref="V142:V146"/>
    <mergeCell ref="U152:U156"/>
    <mergeCell ref="R147:R151"/>
    <mergeCell ref="S194:S198"/>
    <mergeCell ref="X167:X171"/>
    <mergeCell ref="X172:X176"/>
    <mergeCell ref="W162:W166"/>
    <mergeCell ref="W187:W191"/>
    <mergeCell ref="U147:U151"/>
    <mergeCell ref="T177:T181"/>
    <mergeCell ref="W194:W198"/>
    <mergeCell ref="S162:S166"/>
    <mergeCell ref="S177:S181"/>
    <mergeCell ref="W177:W181"/>
    <mergeCell ref="T167:T171"/>
    <mergeCell ref="W157:W161"/>
    <mergeCell ref="V162:V166"/>
    <mergeCell ref="U231:U235"/>
    <mergeCell ref="U226:U230"/>
    <mergeCell ref="X236:X240"/>
    <mergeCell ref="V231:V235"/>
    <mergeCell ref="R152:R156"/>
    <mergeCell ref="R162:R166"/>
    <mergeCell ref="V157:V161"/>
    <mergeCell ref="U157:U161"/>
    <mergeCell ref="W211:W215"/>
    <mergeCell ref="W167:W171"/>
    <mergeCell ref="T152:T156"/>
    <mergeCell ref="U216:U220"/>
    <mergeCell ref="U187:U191"/>
    <mergeCell ref="U206:U210"/>
    <mergeCell ref="V187:V191"/>
    <mergeCell ref="V194:V198"/>
    <mergeCell ref="U194:U198"/>
    <mergeCell ref="V206:V210"/>
    <mergeCell ref="W172:W176"/>
    <mergeCell ref="R194:R198"/>
    <mergeCell ref="R211:R215"/>
    <mergeCell ref="S167:S171"/>
    <mergeCell ref="U211:U215"/>
    <mergeCell ref="U172:U176"/>
    <mergeCell ref="R187:R191"/>
    <mergeCell ref="W231:W235"/>
    <mergeCell ref="T162:T166"/>
    <mergeCell ref="U162:U166"/>
    <mergeCell ref="W199:W203"/>
    <mergeCell ref="T172:T176"/>
    <mergeCell ref="A257:A261"/>
    <mergeCell ref="A262:A266"/>
    <mergeCell ref="O257:O261"/>
    <mergeCell ref="Q257:Q261"/>
    <mergeCell ref="A241:A246"/>
    <mergeCell ref="C236:C240"/>
    <mergeCell ref="S187:S191"/>
    <mergeCell ref="R206:R210"/>
    <mergeCell ref="S211:S215"/>
    <mergeCell ref="R236:R240"/>
    <mergeCell ref="R199:R203"/>
    <mergeCell ref="S206:S210"/>
    <mergeCell ref="U236:U240"/>
    <mergeCell ref="U241:U246"/>
    <mergeCell ref="S241:S246"/>
    <mergeCell ref="V252:V256"/>
    <mergeCell ref="T231:T235"/>
    <mergeCell ref="T206:T210"/>
    <mergeCell ref="S221:S225"/>
    <mergeCell ref="T236:T240"/>
    <mergeCell ref="T216:T220"/>
    <mergeCell ref="Q194:Q198"/>
    <mergeCell ref="V211:V215"/>
    <mergeCell ref="S199:S203"/>
    <mergeCell ref="T187:T191"/>
    <mergeCell ref="U221:U225"/>
    <mergeCell ref="U199:U203"/>
    <mergeCell ref="T199:T203"/>
    <mergeCell ref="A437:B437"/>
    <mergeCell ref="V241:V246"/>
    <mergeCell ref="V236:V240"/>
    <mergeCell ref="U267:U271"/>
    <mergeCell ref="T211:T215"/>
    <mergeCell ref="V216:V220"/>
    <mergeCell ref="V226:V230"/>
    <mergeCell ref="V221:V225"/>
    <mergeCell ref="U247:U251"/>
    <mergeCell ref="T226:T230"/>
    <mergeCell ref="C359:C363"/>
    <mergeCell ref="B379:B383"/>
    <mergeCell ref="B406:B410"/>
    <mergeCell ref="A400:B400"/>
    <mergeCell ref="A399:B399"/>
    <mergeCell ref="C349:C353"/>
    <mergeCell ref="A337:A341"/>
    <mergeCell ref="B359:B363"/>
    <mergeCell ref="A354:A358"/>
    <mergeCell ref="A394:B398"/>
    <mergeCell ref="A359:A363"/>
    <mergeCell ref="A347:B347"/>
    <mergeCell ref="A369:A373"/>
    <mergeCell ref="R252:R256"/>
    <mergeCell ref="Q252:Q256"/>
    <mergeCell ref="V247:V251"/>
    <mergeCell ref="T247:T251"/>
    <mergeCell ref="S247:S251"/>
    <mergeCell ref="A231:A235"/>
    <mergeCell ref="B236:B240"/>
    <mergeCell ref="Q241:Q246"/>
    <mergeCell ref="B262:B266"/>
    <mergeCell ref="A421:B425"/>
    <mergeCell ref="B411:B415"/>
    <mergeCell ref="A416:A420"/>
    <mergeCell ref="A411:A415"/>
    <mergeCell ref="A426:A430"/>
    <mergeCell ref="A431:B435"/>
    <mergeCell ref="A438:B442"/>
    <mergeCell ref="U272:U276"/>
    <mergeCell ref="T252:T256"/>
    <mergeCell ref="U252:U256"/>
    <mergeCell ref="T272:T276"/>
    <mergeCell ref="F347:N347"/>
    <mergeCell ref="A348:B348"/>
    <mergeCell ref="R262:R266"/>
    <mergeCell ref="U262:U266"/>
    <mergeCell ref="D431:D435"/>
    <mergeCell ref="F436:N436"/>
    <mergeCell ref="O426:O430"/>
    <mergeCell ref="O421:O425"/>
    <mergeCell ref="D374:D378"/>
    <mergeCell ref="D379:D383"/>
    <mergeCell ref="D406:D410"/>
    <mergeCell ref="D401:D405"/>
    <mergeCell ref="D416:D420"/>
    <mergeCell ref="D394:D398"/>
    <mergeCell ref="F399:N399"/>
    <mergeCell ref="P369:P373"/>
    <mergeCell ref="Q438:Q442"/>
    <mergeCell ref="P431:P435"/>
    <mergeCell ref="Q431:Q435"/>
    <mergeCell ref="P416:P420"/>
    <mergeCell ref="Q337:Q341"/>
    <mergeCell ref="B416:B420"/>
    <mergeCell ref="C406:C410"/>
    <mergeCell ref="A342:B346"/>
    <mergeCell ref="A374:A378"/>
    <mergeCell ref="Q267:Q271"/>
    <mergeCell ref="S262:S266"/>
    <mergeCell ref="A349:B353"/>
    <mergeCell ref="B354:B358"/>
    <mergeCell ref="C416:C420"/>
    <mergeCell ref="C411:C415"/>
    <mergeCell ref="B364:B368"/>
    <mergeCell ref="D411:D415"/>
    <mergeCell ref="C364:C368"/>
    <mergeCell ref="C374:C378"/>
    <mergeCell ref="A406:A410"/>
    <mergeCell ref="C394:C398"/>
    <mergeCell ref="B374:B378"/>
    <mergeCell ref="O374:O378"/>
    <mergeCell ref="P406:P410"/>
    <mergeCell ref="P411:P415"/>
    <mergeCell ref="P374:P378"/>
    <mergeCell ref="O359:O363"/>
    <mergeCell ref="O416:O420"/>
    <mergeCell ref="O406:O410"/>
    <mergeCell ref="O411:O415"/>
    <mergeCell ref="O379:O383"/>
    <mergeCell ref="P379:P383"/>
    <mergeCell ref="D443:D447"/>
    <mergeCell ref="C438:C442"/>
    <mergeCell ref="O438:O442"/>
    <mergeCell ref="P438:P442"/>
    <mergeCell ref="P443:P447"/>
    <mergeCell ref="T277:T281"/>
    <mergeCell ref="E349:E351"/>
    <mergeCell ref="E354:E356"/>
    <mergeCell ref="D354:D358"/>
    <mergeCell ref="D359:D363"/>
    <mergeCell ref="C421:C425"/>
    <mergeCell ref="O431:O435"/>
    <mergeCell ref="D438:D442"/>
    <mergeCell ref="D421:D425"/>
    <mergeCell ref="D426:D430"/>
    <mergeCell ref="Q406:Q410"/>
    <mergeCell ref="Q379:Q383"/>
    <mergeCell ref="U337:U341"/>
    <mergeCell ref="U411:U415"/>
    <mergeCell ref="P421:P425"/>
    <mergeCell ref="R337:R341"/>
    <mergeCell ref="R332:R336"/>
    <mergeCell ref="R342:R346"/>
    <mergeCell ref="Q421:Q425"/>
    <mergeCell ref="P401:P405"/>
    <mergeCell ref="Z342:Z344"/>
    <mergeCell ref="Y342:Y344"/>
    <mergeCell ref="W342:W346"/>
    <mergeCell ref="X342:X346"/>
    <mergeCell ref="O342:O346"/>
    <mergeCell ref="O369:O373"/>
    <mergeCell ref="O364:O368"/>
    <mergeCell ref="O354:O358"/>
    <mergeCell ref="V401:V405"/>
    <mergeCell ref="U394:U398"/>
    <mergeCell ref="U416:U420"/>
    <mergeCell ref="R369:R373"/>
    <mergeCell ref="S374:S378"/>
    <mergeCell ref="S411:S415"/>
    <mergeCell ref="S401:S405"/>
    <mergeCell ref="R394:R398"/>
    <mergeCell ref="R349:R353"/>
    <mergeCell ref="Q349:Q353"/>
    <mergeCell ref="R359:R363"/>
    <mergeCell ref="Q374:Q378"/>
    <mergeCell ref="O401:O405"/>
    <mergeCell ref="O394:O398"/>
    <mergeCell ref="X287:X291"/>
    <mergeCell ref="W282:W286"/>
    <mergeCell ref="X257:X261"/>
    <mergeCell ref="X272:X276"/>
    <mergeCell ref="W272:W276"/>
    <mergeCell ref="X262:X266"/>
    <mergeCell ref="X307:X311"/>
    <mergeCell ref="X302:X306"/>
    <mergeCell ref="W337:W341"/>
    <mergeCell ref="W317:W321"/>
    <mergeCell ref="X317:X321"/>
    <mergeCell ref="X322:X326"/>
    <mergeCell ref="W312:W316"/>
    <mergeCell ref="W332:W336"/>
    <mergeCell ref="W322:W326"/>
    <mergeCell ref="V337:V341"/>
    <mergeCell ref="X364:X368"/>
    <mergeCell ref="W354:W358"/>
    <mergeCell ref="V317:V321"/>
    <mergeCell ref="V262:V266"/>
    <mergeCell ref="V257:V261"/>
    <mergeCell ref="R312:R316"/>
    <mergeCell ref="R317:R321"/>
    <mergeCell ref="T307:T311"/>
    <mergeCell ref="U354:U358"/>
    <mergeCell ref="T337:T341"/>
    <mergeCell ref="V342:V346"/>
    <mergeCell ref="V426:V430"/>
    <mergeCell ref="U421:U425"/>
    <mergeCell ref="T374:T378"/>
    <mergeCell ref="T359:T363"/>
    <mergeCell ref="V394:V398"/>
    <mergeCell ref="T379:T383"/>
    <mergeCell ref="U379:U383"/>
    <mergeCell ref="T369:T373"/>
    <mergeCell ref="V406:V410"/>
    <mergeCell ref="V379:V383"/>
    <mergeCell ref="V416:V420"/>
    <mergeCell ref="R426:R430"/>
    <mergeCell ref="R406:R410"/>
    <mergeCell ref="S406:S410"/>
    <mergeCell ref="S394:S398"/>
    <mergeCell ref="V354:V358"/>
    <mergeCell ref="V364:V368"/>
    <mergeCell ref="R307:R311"/>
    <mergeCell ref="V359:V363"/>
    <mergeCell ref="V369:V373"/>
    <mergeCell ref="V374:V378"/>
    <mergeCell ref="T317:T321"/>
    <mergeCell ref="U312:U316"/>
    <mergeCell ref="U317:U321"/>
    <mergeCell ref="U374:U378"/>
    <mergeCell ref="U364:U368"/>
    <mergeCell ref="Z206:Z208"/>
    <mergeCell ref="Y206:Y208"/>
    <mergeCell ref="Z211:Z213"/>
    <mergeCell ref="X206:X210"/>
    <mergeCell ref="Y211:Y213"/>
    <mergeCell ref="X211:X215"/>
    <mergeCell ref="W267:W271"/>
    <mergeCell ref="Z216:Z218"/>
    <mergeCell ref="Y221:Y223"/>
    <mergeCell ref="Y216:Y218"/>
    <mergeCell ref="Z221:Z223"/>
    <mergeCell ref="X216:X220"/>
    <mergeCell ref="W216:W220"/>
    <mergeCell ref="W221:W225"/>
    <mergeCell ref="X221:X225"/>
    <mergeCell ref="X267:X271"/>
    <mergeCell ref="X282:X286"/>
    <mergeCell ref="X231:X235"/>
    <mergeCell ref="X252:X256"/>
    <mergeCell ref="W257:W261"/>
    <mergeCell ref="W247:W251"/>
    <mergeCell ref="W241:W246"/>
    <mergeCell ref="X241:X246"/>
    <mergeCell ref="W236:W240"/>
    <mergeCell ref="X277:X281"/>
    <mergeCell ref="W262:W266"/>
    <mergeCell ref="X247:X251"/>
    <mergeCell ref="X226:X230"/>
    <mergeCell ref="W226:W230"/>
    <mergeCell ref="W206:W210"/>
    <mergeCell ref="W277:W281"/>
    <mergeCell ref="W252:W256"/>
    <mergeCell ref="R322:R326"/>
    <mergeCell ref="R416:R420"/>
    <mergeCell ref="S421:S425"/>
    <mergeCell ref="T411:T415"/>
    <mergeCell ref="S416:S420"/>
    <mergeCell ref="T431:T435"/>
    <mergeCell ref="R443:R447"/>
    <mergeCell ref="U443:U447"/>
    <mergeCell ref="R431:R435"/>
    <mergeCell ref="R421:R425"/>
    <mergeCell ref="T448:T452"/>
    <mergeCell ref="T438:T442"/>
    <mergeCell ref="T443:T447"/>
    <mergeCell ref="S438:S442"/>
    <mergeCell ref="S443:S447"/>
    <mergeCell ref="S364:S368"/>
    <mergeCell ref="S332:S336"/>
    <mergeCell ref="S359:S363"/>
    <mergeCell ref="S349:S353"/>
    <mergeCell ref="U322:U326"/>
    <mergeCell ref="R327:R331"/>
    <mergeCell ref="R401:R405"/>
    <mergeCell ref="T364:T368"/>
    <mergeCell ref="U332:U336"/>
    <mergeCell ref="T421:T425"/>
    <mergeCell ref="T426:T430"/>
    <mergeCell ref="T406:T410"/>
    <mergeCell ref="T401:T405"/>
    <mergeCell ref="T394:T398"/>
    <mergeCell ref="T416:T420"/>
    <mergeCell ref="R379:R383"/>
    <mergeCell ref="R411:R415"/>
    <mergeCell ref="R438:R442"/>
    <mergeCell ref="Q443:Q447"/>
    <mergeCell ref="O500:O504"/>
    <mergeCell ref="O505:O509"/>
    <mergeCell ref="Q505:Q509"/>
    <mergeCell ref="O470:O474"/>
    <mergeCell ref="O495:O499"/>
    <mergeCell ref="O490:O494"/>
    <mergeCell ref="Q485:Q489"/>
    <mergeCell ref="Q500:Q504"/>
    <mergeCell ref="P495:P499"/>
    <mergeCell ref="P490:P494"/>
    <mergeCell ref="S465:S469"/>
    <mergeCell ref="P510:P514"/>
    <mergeCell ref="T465:T469"/>
    <mergeCell ref="T453:T457"/>
    <mergeCell ref="R470:R474"/>
    <mergeCell ref="R453:R457"/>
    <mergeCell ref="R460:R464"/>
    <mergeCell ref="R465:R469"/>
    <mergeCell ref="T460:T464"/>
    <mergeCell ref="Q453:Q457"/>
    <mergeCell ref="O510:O514"/>
    <mergeCell ref="T510:T514"/>
    <mergeCell ref="T500:T504"/>
    <mergeCell ref="T505:T509"/>
    <mergeCell ref="S470:S474"/>
    <mergeCell ref="S460:S464"/>
    <mergeCell ref="R485:R489"/>
    <mergeCell ref="R448:R452"/>
    <mergeCell ref="S448:S452"/>
    <mergeCell ref="O480:O484"/>
    <mergeCell ref="Q527:Q528"/>
    <mergeCell ref="O527:O528"/>
    <mergeCell ref="Q517:Q521"/>
    <mergeCell ref="P448:P452"/>
    <mergeCell ref="S517:S521"/>
    <mergeCell ref="P465:P469"/>
    <mergeCell ref="P470:P474"/>
    <mergeCell ref="R510:R514"/>
    <mergeCell ref="S510:S514"/>
    <mergeCell ref="Q465:Q469"/>
    <mergeCell ref="P485:P489"/>
    <mergeCell ref="Q470:Q474"/>
    <mergeCell ref="Q490:Q494"/>
    <mergeCell ref="O517:O521"/>
    <mergeCell ref="P529:P531"/>
    <mergeCell ref="Q510:Q514"/>
    <mergeCell ref="P522:P526"/>
    <mergeCell ref="P517:P521"/>
    <mergeCell ref="O522:O526"/>
    <mergeCell ref="S505:S509"/>
    <mergeCell ref="S485:S489"/>
    <mergeCell ref="R490:R494"/>
    <mergeCell ref="S500:S504"/>
    <mergeCell ref="S495:S499"/>
    <mergeCell ref="S490:S494"/>
    <mergeCell ref="R522:R526"/>
    <mergeCell ref="R527:R528"/>
    <mergeCell ref="R505:R509"/>
    <mergeCell ref="R495:R499"/>
    <mergeCell ref="R517:R521"/>
    <mergeCell ref="R500:R504"/>
    <mergeCell ref="S453:S457"/>
    <mergeCell ref="R537:R541"/>
    <mergeCell ref="R529:R531"/>
    <mergeCell ref="X532:X536"/>
    <mergeCell ref="T532:T536"/>
    <mergeCell ref="U532:U536"/>
    <mergeCell ref="R532:R536"/>
    <mergeCell ref="X537:X541"/>
    <mergeCell ref="W537:W541"/>
    <mergeCell ref="V537:V541"/>
    <mergeCell ref="T529:T531"/>
    <mergeCell ref="X529:X531"/>
    <mergeCell ref="V532:V536"/>
    <mergeCell ref="W529:W531"/>
    <mergeCell ref="X527:X528"/>
    <mergeCell ref="W532:W536"/>
    <mergeCell ref="V529:V531"/>
    <mergeCell ref="S537:S541"/>
    <mergeCell ref="V527:V528"/>
    <mergeCell ref="T527:T528"/>
    <mergeCell ref="S529:S531"/>
    <mergeCell ref="W527:W528"/>
    <mergeCell ref="T522:T526"/>
    <mergeCell ref="U529:U531"/>
    <mergeCell ref="S527:S528"/>
    <mergeCell ref="X374:X378"/>
    <mergeCell ref="X411:X415"/>
    <mergeCell ref="X394:X398"/>
    <mergeCell ref="X379:X383"/>
    <mergeCell ref="X401:X405"/>
    <mergeCell ref="X505:X509"/>
    <mergeCell ref="X485:X489"/>
    <mergeCell ref="X421:X425"/>
    <mergeCell ref="W421:W425"/>
    <mergeCell ref="X522:X526"/>
    <mergeCell ref="U527:U528"/>
    <mergeCell ref="W522:W526"/>
    <mergeCell ref="X510:X514"/>
    <mergeCell ref="V460:V464"/>
    <mergeCell ref="T470:T474"/>
    <mergeCell ref="V438:V442"/>
    <mergeCell ref="W510:W514"/>
    <mergeCell ref="W505:W509"/>
    <mergeCell ref="V421:V425"/>
    <mergeCell ref="U485:U489"/>
    <mergeCell ref="W517:W521"/>
    <mergeCell ref="X453:X457"/>
    <mergeCell ref="X495:X499"/>
    <mergeCell ref="X517:X521"/>
    <mergeCell ref="W443:W447"/>
    <mergeCell ref="X470:X474"/>
    <mergeCell ref="U517:U521"/>
    <mergeCell ref="W485:W489"/>
    <mergeCell ref="W490:W494"/>
    <mergeCell ref="X500:X504"/>
    <mergeCell ref="W470:W474"/>
    <mergeCell ref="X490:X494"/>
    <mergeCell ref="Q537:Q541"/>
    <mergeCell ref="V465:V469"/>
    <mergeCell ref="U537:U541"/>
    <mergeCell ref="S522:S526"/>
    <mergeCell ref="T485:T489"/>
    <mergeCell ref="T490:T494"/>
    <mergeCell ref="T495:T499"/>
    <mergeCell ref="Q529:Q531"/>
    <mergeCell ref="T517:T521"/>
    <mergeCell ref="P537:P541"/>
    <mergeCell ref="Q532:Q536"/>
    <mergeCell ref="Q495:Q499"/>
    <mergeCell ref="P527:P528"/>
    <mergeCell ref="Q522:Q526"/>
    <mergeCell ref="P505:P509"/>
    <mergeCell ref="P500:P504"/>
    <mergeCell ref="P532:P536"/>
    <mergeCell ref="T537:T541"/>
    <mergeCell ref="S532:S536"/>
    <mergeCell ref="U490:U494"/>
    <mergeCell ref="V517:V521"/>
    <mergeCell ref="V522:V526"/>
    <mergeCell ref="U505:U509"/>
    <mergeCell ref="V505:V509"/>
    <mergeCell ref="U500:U504"/>
    <mergeCell ref="U522:U526"/>
    <mergeCell ref="V510:V514"/>
    <mergeCell ref="V495:V499"/>
    <mergeCell ref="V485:V489"/>
    <mergeCell ref="U510:U514"/>
    <mergeCell ref="U495:U499"/>
    <mergeCell ref="U470:U474"/>
    <mergeCell ref="W302:W306"/>
    <mergeCell ref="V302:V306"/>
    <mergeCell ref="V332:V336"/>
    <mergeCell ref="V312:V316"/>
    <mergeCell ref="U448:U452"/>
    <mergeCell ref="U438:U442"/>
    <mergeCell ref="V431:V435"/>
    <mergeCell ref="U431:U435"/>
    <mergeCell ref="W394:W398"/>
    <mergeCell ref="U406:U410"/>
    <mergeCell ref="W287:W291"/>
    <mergeCell ref="V287:V291"/>
    <mergeCell ref="W307:W311"/>
    <mergeCell ref="W297:W301"/>
    <mergeCell ref="W431:W435"/>
    <mergeCell ref="W411:W415"/>
    <mergeCell ref="W465:W469"/>
    <mergeCell ref="W460:W464"/>
    <mergeCell ref="W406:W410"/>
    <mergeCell ref="W500:W504"/>
    <mergeCell ref="W495:W499"/>
    <mergeCell ref="W416:W420"/>
    <mergeCell ref="W438:W442"/>
    <mergeCell ref="V490:V494"/>
    <mergeCell ref="V500:V504"/>
    <mergeCell ref="U465:U469"/>
    <mergeCell ref="V292:V296"/>
    <mergeCell ref="W426:W430"/>
    <mergeCell ref="W401:W405"/>
    <mergeCell ref="V307:V311"/>
    <mergeCell ref="W349:W353"/>
    <mergeCell ref="X337:X341"/>
    <mergeCell ref="X438:X442"/>
    <mergeCell ref="W453:W457"/>
    <mergeCell ref="W448:W452"/>
    <mergeCell ref="V443:V447"/>
    <mergeCell ref="V453:V457"/>
    <mergeCell ref="V448:V452"/>
    <mergeCell ref="V470:V474"/>
    <mergeCell ref="S312:S316"/>
    <mergeCell ref="S317:S321"/>
    <mergeCell ref="S337:S341"/>
    <mergeCell ref="S354:S358"/>
    <mergeCell ref="T349:T353"/>
    <mergeCell ref="T342:T346"/>
    <mergeCell ref="S342:S346"/>
    <mergeCell ref="T322:T326"/>
    <mergeCell ref="T312:T316"/>
    <mergeCell ref="S307:S311"/>
    <mergeCell ref="S322:S326"/>
    <mergeCell ref="S327:S331"/>
    <mergeCell ref="T327:T331"/>
    <mergeCell ref="U327:U331"/>
    <mergeCell ref="V327:V331"/>
    <mergeCell ref="W327:W331"/>
    <mergeCell ref="U453:U457"/>
    <mergeCell ref="S431:S435"/>
    <mergeCell ref="S426:S430"/>
    <mergeCell ref="W379:W383"/>
    <mergeCell ref="W374:W378"/>
    <mergeCell ref="W369:W373"/>
    <mergeCell ref="V272:V276"/>
    <mergeCell ref="U426:U430"/>
    <mergeCell ref="U297:U301"/>
    <mergeCell ref="V282:V286"/>
    <mergeCell ref="U401:U405"/>
    <mergeCell ref="V411:V415"/>
    <mergeCell ref="X359:X363"/>
    <mergeCell ref="U342:U346"/>
    <mergeCell ref="U287:U291"/>
    <mergeCell ref="V277:V281"/>
    <mergeCell ref="V267:V271"/>
    <mergeCell ref="T282:T286"/>
    <mergeCell ref="X292:X296"/>
    <mergeCell ref="X349:X353"/>
    <mergeCell ref="V349:V353"/>
    <mergeCell ref="U349:U353"/>
    <mergeCell ref="X297:X301"/>
    <mergeCell ref="X312:X316"/>
    <mergeCell ref="V322:V326"/>
    <mergeCell ref="W292:W296"/>
    <mergeCell ref="T287:T291"/>
    <mergeCell ref="U307:U311"/>
    <mergeCell ref="X332:X336"/>
    <mergeCell ref="W364:W368"/>
    <mergeCell ref="T354:T358"/>
    <mergeCell ref="V297:V301"/>
    <mergeCell ref="T332:T336"/>
    <mergeCell ref="U302:U306"/>
    <mergeCell ref="W359:W363"/>
    <mergeCell ref="U369:U373"/>
    <mergeCell ref="U359:U363"/>
    <mergeCell ref="X354:X358"/>
    <mergeCell ref="T241:T246"/>
    <mergeCell ref="T262:T266"/>
    <mergeCell ref="T302:T306"/>
    <mergeCell ref="S292:S296"/>
    <mergeCell ref="S272:S276"/>
    <mergeCell ref="S267:S271"/>
    <mergeCell ref="T221:T225"/>
    <mergeCell ref="R226:R230"/>
    <mergeCell ref="R241:R246"/>
    <mergeCell ref="S231:S235"/>
    <mergeCell ref="T297:T301"/>
    <mergeCell ref="T292:T296"/>
    <mergeCell ref="R302:R306"/>
    <mergeCell ref="R297:R301"/>
    <mergeCell ref="U257:U261"/>
    <mergeCell ref="U277:U281"/>
    <mergeCell ref="U292:U296"/>
    <mergeCell ref="U282:U286"/>
    <mergeCell ref="T257:T261"/>
    <mergeCell ref="T267:T271"/>
    <mergeCell ref="S236:S240"/>
    <mergeCell ref="Q302:Q306"/>
    <mergeCell ref="Q177:Q181"/>
    <mergeCell ref="P167:P171"/>
    <mergeCell ref="P177:P181"/>
    <mergeCell ref="P199:P203"/>
    <mergeCell ref="O194:O198"/>
    <mergeCell ref="P194:P198"/>
    <mergeCell ref="O211:O215"/>
    <mergeCell ref="P211:P215"/>
    <mergeCell ref="P206:P210"/>
    <mergeCell ref="S297:S301"/>
    <mergeCell ref="S226:S230"/>
    <mergeCell ref="S216:S220"/>
    <mergeCell ref="R221:R225"/>
    <mergeCell ref="R292:R296"/>
    <mergeCell ref="S277:S281"/>
    <mergeCell ref="R282:R286"/>
    <mergeCell ref="R216:R220"/>
    <mergeCell ref="S252:S256"/>
    <mergeCell ref="S302:S306"/>
    <mergeCell ref="S257:S261"/>
    <mergeCell ref="S287:S291"/>
    <mergeCell ref="S282:S286"/>
    <mergeCell ref="Q206:Q210"/>
    <mergeCell ref="Q211:Q215"/>
    <mergeCell ref="Q226:Q230"/>
    <mergeCell ref="R177:R181"/>
    <mergeCell ref="R172:R176"/>
    <mergeCell ref="O221:O225"/>
    <mergeCell ref="O322:O326"/>
    <mergeCell ref="Q236:Q240"/>
    <mergeCell ref="O267:O271"/>
    <mergeCell ref="Q342:Q346"/>
    <mergeCell ref="Q332:Q336"/>
    <mergeCell ref="Q216:Q220"/>
    <mergeCell ref="P221:P225"/>
    <mergeCell ref="P297:P301"/>
    <mergeCell ref="P247:P251"/>
    <mergeCell ref="P187:P191"/>
    <mergeCell ref="O272:O276"/>
    <mergeCell ref="P272:P276"/>
    <mergeCell ref="Q272:Q276"/>
    <mergeCell ref="O241:O246"/>
    <mergeCell ref="P322:P326"/>
    <mergeCell ref="Q167:Q171"/>
    <mergeCell ref="Q172:Q176"/>
    <mergeCell ref="Q187:Q191"/>
    <mergeCell ref="Q307:Q311"/>
    <mergeCell ref="Q312:Q316"/>
    <mergeCell ref="P277:P281"/>
    <mergeCell ref="P241:P246"/>
    <mergeCell ref="P257:P261"/>
    <mergeCell ref="P262:P266"/>
    <mergeCell ref="Q317:Q321"/>
    <mergeCell ref="Q199:Q203"/>
    <mergeCell ref="Q322:Q326"/>
    <mergeCell ref="P172:P176"/>
    <mergeCell ref="Q221:Q225"/>
    <mergeCell ref="Q292:Q296"/>
    <mergeCell ref="Q277:Q281"/>
    <mergeCell ref="B297:B301"/>
    <mergeCell ref="A327:A331"/>
    <mergeCell ref="B327:B331"/>
    <mergeCell ref="C327:C331"/>
    <mergeCell ref="D327:D331"/>
    <mergeCell ref="O327:O331"/>
    <mergeCell ref="P327:P331"/>
    <mergeCell ref="Q327:Q331"/>
    <mergeCell ref="P475:P479"/>
    <mergeCell ref="Q475:Q479"/>
    <mergeCell ref="E221:E223"/>
    <mergeCell ref="D221:D225"/>
    <mergeCell ref="O349:O353"/>
    <mergeCell ref="Q297:Q301"/>
    <mergeCell ref="P337:P341"/>
    <mergeCell ref="P216:P220"/>
    <mergeCell ref="O216:O220"/>
    <mergeCell ref="P236:P240"/>
    <mergeCell ref="O282:O286"/>
    <mergeCell ref="O287:O291"/>
    <mergeCell ref="O277:O281"/>
    <mergeCell ref="P267:P271"/>
    <mergeCell ref="D342:D346"/>
    <mergeCell ref="D272:D276"/>
    <mergeCell ref="D337:D341"/>
    <mergeCell ref="D322:D326"/>
    <mergeCell ref="D262:D266"/>
    <mergeCell ref="D277:D281"/>
    <mergeCell ref="D252:D256"/>
    <mergeCell ref="E216:E218"/>
    <mergeCell ref="O236:O240"/>
    <mergeCell ref="O231:O235"/>
    <mergeCell ref="C342:C346"/>
    <mergeCell ref="B495:B499"/>
    <mergeCell ref="F458:N458"/>
    <mergeCell ref="O453:O457"/>
    <mergeCell ref="A459:B459"/>
    <mergeCell ref="C470:C474"/>
    <mergeCell ref="D470:D474"/>
    <mergeCell ref="A465:A469"/>
    <mergeCell ref="C460:C464"/>
    <mergeCell ref="C369:C373"/>
    <mergeCell ref="O460:O464"/>
    <mergeCell ref="Q460:Q464"/>
    <mergeCell ref="P460:P464"/>
    <mergeCell ref="P453:P457"/>
    <mergeCell ref="B317:B321"/>
    <mergeCell ref="A364:A368"/>
    <mergeCell ref="A379:A383"/>
    <mergeCell ref="B369:B373"/>
    <mergeCell ref="D332:D336"/>
    <mergeCell ref="A470:A474"/>
    <mergeCell ref="Q448:Q452"/>
    <mergeCell ref="Q354:Q358"/>
    <mergeCell ref="P426:P430"/>
    <mergeCell ref="Q426:Q430"/>
    <mergeCell ref="Q401:Q405"/>
    <mergeCell ref="P394:P398"/>
    <mergeCell ref="P359:P363"/>
    <mergeCell ref="Q416:Q420"/>
    <mergeCell ref="Q411:Q415"/>
    <mergeCell ref="Q364:Q368"/>
    <mergeCell ref="Q369:Q373"/>
    <mergeCell ref="Q394:Q398"/>
    <mergeCell ref="C490:C494"/>
    <mergeCell ref="C485:C489"/>
    <mergeCell ref="C505:C509"/>
    <mergeCell ref="A485:B489"/>
    <mergeCell ref="O448:O452"/>
    <mergeCell ref="D532:D536"/>
    <mergeCell ref="O465:O469"/>
    <mergeCell ref="O485:O489"/>
    <mergeCell ref="O529:O531"/>
    <mergeCell ref="F515:N515"/>
    <mergeCell ref="D485:D489"/>
    <mergeCell ref="D500:D504"/>
    <mergeCell ref="D505:D509"/>
    <mergeCell ref="D460:D464"/>
    <mergeCell ref="C500:C504"/>
    <mergeCell ref="D522:D526"/>
    <mergeCell ref="D453:D457"/>
    <mergeCell ref="D517:D521"/>
    <mergeCell ref="D465:D469"/>
    <mergeCell ref="D490:D494"/>
    <mergeCell ref="D510:D514"/>
    <mergeCell ref="B465:B469"/>
    <mergeCell ref="A453:B457"/>
    <mergeCell ref="A475:A479"/>
    <mergeCell ref="B475:B479"/>
    <mergeCell ref="C475:C479"/>
    <mergeCell ref="D475:D479"/>
    <mergeCell ref="O475:O479"/>
    <mergeCell ref="A480:A484"/>
    <mergeCell ref="B480:B484"/>
    <mergeCell ref="C480:C484"/>
    <mergeCell ref="D480:D484"/>
    <mergeCell ref="B312:B316"/>
    <mergeCell ref="A312:A316"/>
    <mergeCell ref="D448:D452"/>
    <mergeCell ref="O443:O447"/>
    <mergeCell ref="A505:A509"/>
    <mergeCell ref="A490:A494"/>
    <mergeCell ref="B490:B494"/>
    <mergeCell ref="C453:C457"/>
    <mergeCell ref="A448:A452"/>
    <mergeCell ref="A317:A321"/>
    <mergeCell ref="A322:A326"/>
    <mergeCell ref="B322:B326"/>
    <mergeCell ref="A282:A286"/>
    <mergeCell ref="O537:O541"/>
    <mergeCell ref="D537:D541"/>
    <mergeCell ref="D527:D531"/>
    <mergeCell ref="D495:D499"/>
    <mergeCell ref="O532:O536"/>
    <mergeCell ref="A307:A311"/>
    <mergeCell ref="A460:B464"/>
    <mergeCell ref="A436:B436"/>
    <mergeCell ref="C431:C435"/>
    <mergeCell ref="A443:A447"/>
    <mergeCell ref="B443:B447"/>
    <mergeCell ref="D287:D291"/>
    <mergeCell ref="D317:D321"/>
    <mergeCell ref="B337:B341"/>
    <mergeCell ref="A517:B521"/>
    <mergeCell ref="C448:C452"/>
    <mergeCell ref="B470:B474"/>
    <mergeCell ref="C510:C514"/>
    <mergeCell ref="C495:C499"/>
    <mergeCell ref="B231:B235"/>
    <mergeCell ref="A332:B336"/>
    <mergeCell ref="A302:A306"/>
    <mergeCell ref="B302:B306"/>
    <mergeCell ref="C527:C531"/>
    <mergeCell ref="C426:C430"/>
    <mergeCell ref="A401:B405"/>
    <mergeCell ref="C465:C469"/>
    <mergeCell ref="C379:C383"/>
    <mergeCell ref="C443:C447"/>
    <mergeCell ref="B426:B430"/>
    <mergeCell ref="A458:B458"/>
    <mergeCell ref="B448:B452"/>
    <mergeCell ref="C401:C405"/>
    <mergeCell ref="A211:A215"/>
    <mergeCell ref="A157:A161"/>
    <mergeCell ref="B167:B171"/>
    <mergeCell ref="A162:A166"/>
    <mergeCell ref="A204:B204"/>
    <mergeCell ref="B162:B166"/>
    <mergeCell ref="C354:C358"/>
    <mergeCell ref="B287:B291"/>
    <mergeCell ref="A267:A271"/>
    <mergeCell ref="A292:A296"/>
    <mergeCell ref="A272:A276"/>
    <mergeCell ref="C257:C261"/>
    <mergeCell ref="B257:B261"/>
    <mergeCell ref="B267:B271"/>
    <mergeCell ref="B282:B286"/>
    <mergeCell ref="B277:B281"/>
    <mergeCell ref="B272:B276"/>
    <mergeCell ref="B307:B311"/>
    <mergeCell ref="C537:C541"/>
    <mergeCell ref="A522:A526"/>
    <mergeCell ref="A532:B536"/>
    <mergeCell ref="C532:C536"/>
    <mergeCell ref="B527:B531"/>
    <mergeCell ref="A516:B516"/>
    <mergeCell ref="A537:B541"/>
    <mergeCell ref="C522:C526"/>
    <mergeCell ref="B522:B526"/>
    <mergeCell ref="A527:A531"/>
    <mergeCell ref="B100:B104"/>
    <mergeCell ref="A105:A109"/>
    <mergeCell ref="B110:B114"/>
    <mergeCell ref="C517:C521"/>
    <mergeCell ref="A510:B514"/>
    <mergeCell ref="A495:A499"/>
    <mergeCell ref="A500:A504"/>
    <mergeCell ref="B500:B504"/>
    <mergeCell ref="A515:B515"/>
    <mergeCell ref="B505:B509"/>
    <mergeCell ref="C172:C176"/>
    <mergeCell ref="C194:C198"/>
    <mergeCell ref="C187:C191"/>
    <mergeCell ref="B105:B109"/>
    <mergeCell ref="A110:A114"/>
    <mergeCell ref="C110:C114"/>
    <mergeCell ref="A115:A119"/>
    <mergeCell ref="A135:B139"/>
    <mergeCell ref="B120:B124"/>
    <mergeCell ref="A193:B193"/>
    <mergeCell ref="B152:B156"/>
    <mergeCell ref="B226:B230"/>
    <mergeCell ref="C115:C119"/>
    <mergeCell ref="C167:C171"/>
    <mergeCell ref="A120:A124"/>
    <mergeCell ref="B115:B119"/>
    <mergeCell ref="C120:C124"/>
    <mergeCell ref="C130:C134"/>
    <mergeCell ref="C125:C129"/>
    <mergeCell ref="B125:B129"/>
    <mergeCell ref="A167:A171"/>
    <mergeCell ref="A236:A240"/>
    <mergeCell ref="C267:C271"/>
    <mergeCell ref="C312:C316"/>
    <mergeCell ref="C302:C306"/>
    <mergeCell ref="A287:A291"/>
    <mergeCell ref="A277:A281"/>
    <mergeCell ref="B241:B246"/>
    <mergeCell ref="B252:B256"/>
    <mergeCell ref="B247:B251"/>
    <mergeCell ref="C292:C296"/>
    <mergeCell ref="C262:C266"/>
    <mergeCell ref="C272:C276"/>
    <mergeCell ref="C282:C286"/>
    <mergeCell ref="C287:C291"/>
    <mergeCell ref="C241:C246"/>
    <mergeCell ref="C252:C256"/>
    <mergeCell ref="A297:A301"/>
    <mergeCell ref="B292:B296"/>
    <mergeCell ref="A252:A256"/>
    <mergeCell ref="A247:A251"/>
    <mergeCell ref="C211:C215"/>
    <mergeCell ref="A140:B140"/>
    <mergeCell ref="A141:B141"/>
    <mergeCell ref="A226:A230"/>
    <mergeCell ref="A221:A225"/>
    <mergeCell ref="B216:B220"/>
    <mergeCell ref="A216:A220"/>
    <mergeCell ref="C216:C220"/>
    <mergeCell ref="C152:C156"/>
    <mergeCell ref="C157:C161"/>
    <mergeCell ref="C226:C230"/>
    <mergeCell ref="D65:D69"/>
    <mergeCell ref="D70:D74"/>
    <mergeCell ref="D75:D79"/>
    <mergeCell ref="C65:C69"/>
    <mergeCell ref="A75:A79"/>
    <mergeCell ref="C75:C79"/>
    <mergeCell ref="A65:B69"/>
    <mergeCell ref="A70:A74"/>
    <mergeCell ref="B75:B79"/>
    <mergeCell ref="A95:A99"/>
    <mergeCell ref="B95:B99"/>
    <mergeCell ref="A85:A89"/>
    <mergeCell ref="C80:C84"/>
    <mergeCell ref="A90:B94"/>
    <mergeCell ref="D172:D176"/>
    <mergeCell ref="C199:C203"/>
    <mergeCell ref="D216:D220"/>
    <mergeCell ref="B221:B225"/>
    <mergeCell ref="A172:A176"/>
    <mergeCell ref="A177:A181"/>
    <mergeCell ref="B211:B215"/>
    <mergeCell ref="C100:C104"/>
    <mergeCell ref="A130:A134"/>
    <mergeCell ref="B130:B134"/>
    <mergeCell ref="B85:B89"/>
    <mergeCell ref="A80:A84"/>
    <mergeCell ref="C307:C311"/>
    <mergeCell ref="C90:C94"/>
    <mergeCell ref="C142:C146"/>
    <mergeCell ref="C95:C99"/>
    <mergeCell ref="D152:D156"/>
    <mergeCell ref="C162:C166"/>
    <mergeCell ref="C177:C181"/>
    <mergeCell ref="D147:D151"/>
    <mergeCell ref="C147:C151"/>
    <mergeCell ref="D90:D94"/>
    <mergeCell ref="C231:C235"/>
    <mergeCell ref="C135:C139"/>
    <mergeCell ref="B55:B59"/>
    <mergeCell ref="A60:A64"/>
    <mergeCell ref="B70:B74"/>
    <mergeCell ref="A100:A104"/>
    <mergeCell ref="B80:B84"/>
    <mergeCell ref="C85:C89"/>
    <mergeCell ref="A55:A59"/>
    <mergeCell ref="C70:C74"/>
    <mergeCell ref="D194:D198"/>
    <mergeCell ref="D177:D181"/>
    <mergeCell ref="D297:D301"/>
    <mergeCell ref="C247:C251"/>
    <mergeCell ref="D241:D246"/>
    <mergeCell ref="D226:D230"/>
    <mergeCell ref="C221:C225"/>
    <mergeCell ref="D257:D261"/>
    <mergeCell ref="D115:D119"/>
    <mergeCell ref="A125:A129"/>
    <mergeCell ref="C105:C109"/>
    <mergeCell ref="D105:D109"/>
    <mergeCell ref="C60:C64"/>
    <mergeCell ref="D95:D99"/>
    <mergeCell ref="D80:D84"/>
    <mergeCell ref="D85:D89"/>
    <mergeCell ref="E105:E107"/>
    <mergeCell ref="O90:O94"/>
    <mergeCell ref="O105:O109"/>
    <mergeCell ref="E90:E92"/>
    <mergeCell ref="O95:O99"/>
    <mergeCell ref="E100:E102"/>
    <mergeCell ref="O45:O49"/>
    <mergeCell ref="P75:P79"/>
    <mergeCell ref="Q120:Q124"/>
    <mergeCell ref="Q85:Q89"/>
    <mergeCell ref="P110:P114"/>
    <mergeCell ref="Q80:Q84"/>
    <mergeCell ref="P80:P84"/>
    <mergeCell ref="P95:P99"/>
    <mergeCell ref="Q75:Q79"/>
    <mergeCell ref="P55:P59"/>
    <mergeCell ref="Q60:Q64"/>
    <mergeCell ref="E60:E62"/>
    <mergeCell ref="E45:E47"/>
    <mergeCell ref="C55:C59"/>
    <mergeCell ref="D60:D64"/>
    <mergeCell ref="D55:D59"/>
    <mergeCell ref="E55:E57"/>
    <mergeCell ref="C45:C49"/>
    <mergeCell ref="C50:C54"/>
    <mergeCell ref="O50:O54"/>
    <mergeCell ref="Q65:Q69"/>
    <mergeCell ref="E70:E72"/>
    <mergeCell ref="Q70:Q74"/>
    <mergeCell ref="O70:O74"/>
    <mergeCell ref="P65:P69"/>
    <mergeCell ref="P70:P74"/>
    <mergeCell ref="E65:E67"/>
    <mergeCell ref="O65:O69"/>
    <mergeCell ref="O60:O64"/>
    <mergeCell ref="D50:D54"/>
    <mergeCell ref="E40:E42"/>
    <mergeCell ref="O35:O39"/>
    <mergeCell ref="C40:C44"/>
    <mergeCell ref="D35:D39"/>
    <mergeCell ref="R50:R54"/>
    <mergeCell ref="P45:P49"/>
    <mergeCell ref="P50:P54"/>
    <mergeCell ref="D40:D44"/>
    <mergeCell ref="E50:E52"/>
    <mergeCell ref="D45:D49"/>
    <mergeCell ref="R65:R69"/>
    <mergeCell ref="R55:R59"/>
    <mergeCell ref="R40:R44"/>
    <mergeCell ref="Q18:X18"/>
    <mergeCell ref="O30:O34"/>
    <mergeCell ref="A35:A39"/>
    <mergeCell ref="A30:A34"/>
    <mergeCell ref="E25:E27"/>
    <mergeCell ref="B30:B34"/>
    <mergeCell ref="C35:C39"/>
    <mergeCell ref="E30:E32"/>
    <mergeCell ref="E35:E37"/>
    <mergeCell ref="D30:D34"/>
    <mergeCell ref="C30:C34"/>
    <mergeCell ref="O25:O29"/>
    <mergeCell ref="Q25:Q29"/>
    <mergeCell ref="R30:R34"/>
    <mergeCell ref="W30:W34"/>
    <mergeCell ref="V35:V39"/>
    <mergeCell ref="U35:U39"/>
    <mergeCell ref="Q35:Q39"/>
    <mergeCell ref="R35:R39"/>
    <mergeCell ref="T35:T39"/>
    <mergeCell ref="T30:T34"/>
    <mergeCell ref="A50:A54"/>
    <mergeCell ref="B40:B44"/>
    <mergeCell ref="A25:B29"/>
    <mergeCell ref="A40:A44"/>
    <mergeCell ref="B35:B39"/>
    <mergeCell ref="A45:A49"/>
    <mergeCell ref="B45:B49"/>
    <mergeCell ref="B50:B54"/>
    <mergeCell ref="U50:U54"/>
    <mergeCell ref="O55:O59"/>
    <mergeCell ref="P60:P64"/>
    <mergeCell ref="P40:P44"/>
    <mergeCell ref="Q40:Q44"/>
    <mergeCell ref="S60:S64"/>
    <mergeCell ref="S50:S54"/>
    <mergeCell ref="S40:S44"/>
    <mergeCell ref="Q50:Q54"/>
    <mergeCell ref="S55:S59"/>
    <mergeCell ref="O40:O44"/>
    <mergeCell ref="R60:R64"/>
    <mergeCell ref="P35:P39"/>
    <mergeCell ref="U25:U29"/>
    <mergeCell ref="S25:S29"/>
    <mergeCell ref="T25:T29"/>
    <mergeCell ref="B60:B64"/>
    <mergeCell ref="A15:X15"/>
    <mergeCell ref="A17:A20"/>
    <mergeCell ref="C17:D17"/>
    <mergeCell ref="C18:C20"/>
    <mergeCell ref="H19:N19"/>
    <mergeCell ref="O17:X17"/>
    <mergeCell ref="B17:B20"/>
    <mergeCell ref="F18:F20"/>
    <mergeCell ref="Q19:Q20"/>
    <mergeCell ref="O18:O20"/>
    <mergeCell ref="A22:B22"/>
    <mergeCell ref="F17:N17"/>
    <mergeCell ref="S45:S49"/>
    <mergeCell ref="E17:E20"/>
    <mergeCell ref="P25:P29"/>
    <mergeCell ref="R19:X19"/>
    <mergeCell ref="P30:P34"/>
    <mergeCell ref="Q30:Q34"/>
    <mergeCell ref="R25:R29"/>
    <mergeCell ref="V25:V29"/>
    <mergeCell ref="S30:S34"/>
    <mergeCell ref="S35:S39"/>
    <mergeCell ref="V45:V49"/>
    <mergeCell ref="T40:T44"/>
    <mergeCell ref="R45:R49"/>
    <mergeCell ref="D18:D20"/>
    <mergeCell ref="G18:N18"/>
    <mergeCell ref="P18:P20"/>
    <mergeCell ref="G19:G20"/>
    <mergeCell ref="A23:B23"/>
    <mergeCell ref="A24:B24"/>
    <mergeCell ref="F23:N23"/>
    <mergeCell ref="D25:D29"/>
    <mergeCell ref="C25:C29"/>
    <mergeCell ref="T45:T49"/>
    <mergeCell ref="X25:X29"/>
    <mergeCell ref="W25:W29"/>
    <mergeCell ref="X35:X39"/>
    <mergeCell ref="U40:U44"/>
    <mergeCell ref="W40:W44"/>
    <mergeCell ref="V30:V34"/>
    <mergeCell ref="X40:X44"/>
    <mergeCell ref="V40:V44"/>
    <mergeCell ref="X30:X34"/>
    <mergeCell ref="W35:W39"/>
    <mergeCell ref="U30:U34"/>
    <mergeCell ref="W80:W84"/>
    <mergeCell ref="T80:T84"/>
    <mergeCell ref="U75:U79"/>
    <mergeCell ref="U80:U84"/>
    <mergeCell ref="T75:T79"/>
    <mergeCell ref="T65:T69"/>
    <mergeCell ref="W70:W74"/>
    <mergeCell ref="X45:X49"/>
    <mergeCell ref="W45:W49"/>
    <mergeCell ref="U45:U49"/>
    <mergeCell ref="X50:X54"/>
    <mergeCell ref="W65:W69"/>
    <mergeCell ref="X65:X69"/>
    <mergeCell ref="S65:S69"/>
    <mergeCell ref="V50:V54"/>
    <mergeCell ref="T50:T54"/>
    <mergeCell ref="W50:W54"/>
    <mergeCell ref="U65:U69"/>
    <mergeCell ref="X135:X139"/>
    <mergeCell ref="T70:T74"/>
    <mergeCell ref="X55:X59"/>
    <mergeCell ref="V70:V74"/>
    <mergeCell ref="X60:X64"/>
    <mergeCell ref="W60:W64"/>
    <mergeCell ref="V60:V64"/>
    <mergeCell ref="V55:V59"/>
    <mergeCell ref="T60:T64"/>
    <mergeCell ref="T55:T59"/>
    <mergeCell ref="W55:W59"/>
    <mergeCell ref="U55:U59"/>
    <mergeCell ref="U120:U124"/>
    <mergeCell ref="U110:U114"/>
    <mergeCell ref="R90:R94"/>
    <mergeCell ref="S80:S84"/>
    <mergeCell ref="S85:S89"/>
    <mergeCell ref="S70:S74"/>
    <mergeCell ref="R80:R84"/>
    <mergeCell ref="R70:R74"/>
    <mergeCell ref="R85:R89"/>
    <mergeCell ref="W95:W99"/>
    <mergeCell ref="T85:T89"/>
    <mergeCell ref="X85:X89"/>
    <mergeCell ref="W90:W94"/>
    <mergeCell ref="W85:W89"/>
    <mergeCell ref="X90:X94"/>
    <mergeCell ref="W75:W79"/>
    <mergeCell ref="U70:U74"/>
    <mergeCell ref="V65:V69"/>
    <mergeCell ref="U60:U64"/>
    <mergeCell ref="W135:W139"/>
    <mergeCell ref="X80:X84"/>
    <mergeCell ref="X75:X79"/>
    <mergeCell ref="V75:V79"/>
    <mergeCell ref="T90:T94"/>
    <mergeCell ref="U100:U104"/>
    <mergeCell ref="U95:U99"/>
    <mergeCell ref="T115:T119"/>
    <mergeCell ref="T120:T124"/>
    <mergeCell ref="T110:T114"/>
    <mergeCell ref="R110:R114"/>
    <mergeCell ref="R100:R104"/>
    <mergeCell ref="W100:W104"/>
    <mergeCell ref="V100:V104"/>
    <mergeCell ref="T100:T104"/>
    <mergeCell ref="S100:S104"/>
    <mergeCell ref="X100:X104"/>
    <mergeCell ref="S90:S94"/>
    <mergeCell ref="V95:V99"/>
    <mergeCell ref="X105:X109"/>
    <mergeCell ref="R105:R109"/>
    <mergeCell ref="D125:D129"/>
    <mergeCell ref="E142:E144"/>
    <mergeCell ref="P120:P124"/>
    <mergeCell ref="S125:S129"/>
    <mergeCell ref="S110:S114"/>
    <mergeCell ref="Q90:Q94"/>
    <mergeCell ref="O130:O134"/>
    <mergeCell ref="Q95:Q99"/>
    <mergeCell ref="P100:P104"/>
    <mergeCell ref="Q100:Q104"/>
    <mergeCell ref="E95:E97"/>
    <mergeCell ref="O115:O119"/>
    <mergeCell ref="E115:E117"/>
    <mergeCell ref="E110:E112"/>
    <mergeCell ref="E120:E122"/>
    <mergeCell ref="F140:N140"/>
    <mergeCell ref="T105:T109"/>
    <mergeCell ref="D142:D146"/>
    <mergeCell ref="D130:D134"/>
    <mergeCell ref="D120:D124"/>
    <mergeCell ref="D135:D139"/>
    <mergeCell ref="P125:P129"/>
    <mergeCell ref="Q105:Q109"/>
    <mergeCell ref="P90:P94"/>
    <mergeCell ref="D100:D104"/>
    <mergeCell ref="D110:D114"/>
    <mergeCell ref="R115:R119"/>
    <mergeCell ref="R120:R124"/>
    <mergeCell ref="S95:S99"/>
    <mergeCell ref="T95:T99"/>
    <mergeCell ref="R135:R139"/>
    <mergeCell ref="R125:R129"/>
    <mergeCell ref="O152:O156"/>
    <mergeCell ref="O110:O114"/>
    <mergeCell ref="E75:E77"/>
    <mergeCell ref="E85:E87"/>
    <mergeCell ref="E80:E82"/>
    <mergeCell ref="O80:O84"/>
    <mergeCell ref="O85:O89"/>
    <mergeCell ref="Q135:Q139"/>
    <mergeCell ref="O120:O124"/>
    <mergeCell ref="O135:O139"/>
    <mergeCell ref="O75:O79"/>
    <mergeCell ref="O100:O104"/>
    <mergeCell ref="S75:S79"/>
    <mergeCell ref="O206:O210"/>
    <mergeCell ref="P130:P134"/>
    <mergeCell ref="O172:O176"/>
    <mergeCell ref="P105:P109"/>
    <mergeCell ref="R130:R134"/>
    <mergeCell ref="R167:R171"/>
    <mergeCell ref="R142:R146"/>
    <mergeCell ref="O167:O171"/>
    <mergeCell ref="Q142:Q146"/>
    <mergeCell ref="F192:N192"/>
    <mergeCell ref="O177:O181"/>
    <mergeCell ref="O187:O191"/>
    <mergeCell ref="P85:P89"/>
    <mergeCell ref="F204:N204"/>
    <mergeCell ref="E162:E164"/>
    <mergeCell ref="Q130:Q134"/>
    <mergeCell ref="R95:R99"/>
    <mergeCell ref="R75:R79"/>
    <mergeCell ref="O199:O203"/>
    <mergeCell ref="E211:E213"/>
    <mergeCell ref="A205:B205"/>
    <mergeCell ref="E206:E208"/>
    <mergeCell ref="D199:D203"/>
    <mergeCell ref="D211:D215"/>
    <mergeCell ref="E194:E196"/>
    <mergeCell ref="E167:E169"/>
    <mergeCell ref="A194:B198"/>
    <mergeCell ref="E157:E159"/>
    <mergeCell ref="O142:O146"/>
    <mergeCell ref="O147:O151"/>
    <mergeCell ref="O162:O166"/>
    <mergeCell ref="E147:E149"/>
    <mergeCell ref="E152:E154"/>
    <mergeCell ref="O157:O161"/>
    <mergeCell ref="P142:P146"/>
    <mergeCell ref="B157:B161"/>
    <mergeCell ref="B172:B176"/>
    <mergeCell ref="A199:B203"/>
    <mergeCell ref="D157:D161"/>
    <mergeCell ref="B177:B181"/>
    <mergeCell ref="A147:A151"/>
    <mergeCell ref="A142:B146"/>
    <mergeCell ref="B147:B151"/>
    <mergeCell ref="A152:A156"/>
    <mergeCell ref="A192:B192"/>
    <mergeCell ref="A206:B210"/>
    <mergeCell ref="A187:B191"/>
    <mergeCell ref="D187:D191"/>
    <mergeCell ref="C206:C210"/>
    <mergeCell ref="D162:D166"/>
    <mergeCell ref="D167:D171"/>
    <mergeCell ref="D206:D210"/>
    <mergeCell ref="D302:D306"/>
    <mergeCell ref="P231:P235"/>
    <mergeCell ref="D267:D271"/>
    <mergeCell ref="D247:D251"/>
    <mergeCell ref="O226:O230"/>
    <mergeCell ref="O247:O251"/>
    <mergeCell ref="O252:O256"/>
    <mergeCell ref="D231:D235"/>
    <mergeCell ref="D236:D240"/>
    <mergeCell ref="P226:P230"/>
    <mergeCell ref="S379:S383"/>
    <mergeCell ref="R354:R358"/>
    <mergeCell ref="P354:P358"/>
    <mergeCell ref="P342:P346"/>
    <mergeCell ref="P349:P353"/>
    <mergeCell ref="P364:P368"/>
    <mergeCell ref="Q359:Q363"/>
    <mergeCell ref="R364:R368"/>
    <mergeCell ref="S369:S373"/>
    <mergeCell ref="R374:R378"/>
    <mergeCell ref="Q287:Q291"/>
    <mergeCell ref="Q282:Q286"/>
    <mergeCell ref="Q262:Q266"/>
    <mergeCell ref="R247:R251"/>
    <mergeCell ref="Q247:Q251"/>
    <mergeCell ref="R257:R261"/>
    <mergeCell ref="R267:R271"/>
    <mergeCell ref="R272:R276"/>
    <mergeCell ref="Q231:Q235"/>
    <mergeCell ref="R277:R281"/>
    <mergeCell ref="R287:R291"/>
    <mergeCell ref="O262:O266"/>
    <mergeCell ref="P252:P256"/>
    <mergeCell ref="P332:P336"/>
    <mergeCell ref="R231:R235"/>
    <mergeCell ref="C277:C281"/>
    <mergeCell ref="D349:D353"/>
    <mergeCell ref="D369:D373"/>
    <mergeCell ref="D364:D368"/>
    <mergeCell ref="O297:O301"/>
    <mergeCell ref="O332:O336"/>
    <mergeCell ref="C317:C321"/>
    <mergeCell ref="C337:C341"/>
    <mergeCell ref="C322:C326"/>
    <mergeCell ref="C332:C336"/>
    <mergeCell ref="C297:C301"/>
    <mergeCell ref="P317:P321"/>
    <mergeCell ref="O292:O296"/>
    <mergeCell ref="P302:P306"/>
    <mergeCell ref="P307:P311"/>
    <mergeCell ref="P312:P316"/>
    <mergeCell ref="P292:P296"/>
    <mergeCell ref="O317:O321"/>
    <mergeCell ref="O302:O306"/>
    <mergeCell ref="O312:O316"/>
    <mergeCell ref="O307:O311"/>
    <mergeCell ref="O337:O341"/>
    <mergeCell ref="D292:D296"/>
    <mergeCell ref="D312:D316"/>
    <mergeCell ref="D307:D311"/>
    <mergeCell ref="D282:D286"/>
    <mergeCell ref="P287:P291"/>
    <mergeCell ref="P282:P286"/>
    <mergeCell ref="R475:R479"/>
    <mergeCell ref="S475:S479"/>
    <mergeCell ref="T475:T479"/>
    <mergeCell ref="U475:U479"/>
    <mergeCell ref="V475:V479"/>
    <mergeCell ref="W475:W479"/>
    <mergeCell ref="X475:X479"/>
    <mergeCell ref="X327:X331"/>
    <mergeCell ref="A384:A388"/>
    <mergeCell ref="B384:B388"/>
    <mergeCell ref="C384:C388"/>
    <mergeCell ref="D384:D388"/>
    <mergeCell ref="O384:O388"/>
    <mergeCell ref="P384:P388"/>
    <mergeCell ref="Q384:Q388"/>
    <mergeCell ref="R384:R388"/>
    <mergeCell ref="S384:S388"/>
    <mergeCell ref="T384:T388"/>
    <mergeCell ref="U384:U388"/>
    <mergeCell ref="V384:V388"/>
    <mergeCell ref="W384:W388"/>
    <mergeCell ref="X384:X388"/>
    <mergeCell ref="X369:X373"/>
    <mergeCell ref="U460:U464"/>
    <mergeCell ref="X406:X410"/>
    <mergeCell ref="X448:X452"/>
    <mergeCell ref="X416:X420"/>
    <mergeCell ref="X465:X469"/>
    <mergeCell ref="X426:X430"/>
    <mergeCell ref="X460:X464"/>
    <mergeCell ref="X443:X447"/>
    <mergeCell ref="X431:X435"/>
  </mergeCells>
  <phoneticPr fontId="1" type="noConversion"/>
  <pageMargins left="0.31496062992125984" right="0.11811023622047245" top="0.35433070866141736" bottom="0.35433070866141736" header="0.31496062992125984" footer="0.31496062992125984"/>
  <pageSetup paperSize="9" scale="51" fitToWidth="12" fitToHeight="12" orientation="landscape" verticalDpi="0" r:id="rId1"/>
  <rowBreaks count="1" manualBreakCount="1">
    <brk id="486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2024-04-02T01:54:32Z</cp:lastPrinted>
  <dcterms:created xsi:type="dcterms:W3CDTF">2006-09-16T00:00:00Z</dcterms:created>
  <dcterms:modified xsi:type="dcterms:W3CDTF">2024-10-29T06:10:48Z</dcterms:modified>
</cp:coreProperties>
</file>